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 activeTab="1"/>
  </bookViews>
  <sheets>
    <sheet name="8.7a" sheetId="1" r:id="rId1"/>
    <sheet name="8.7b" sheetId="2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'8.7b'!$D$70:$D$76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'8.7b'!$D$70:$D$76</definedName>
    <definedName name="solver_lhs2" localSheetId="1" hidden="1">'8.7b'!$E$77</definedName>
    <definedName name="solver_lhs3" localSheetId="1" hidden="1">'8.7b'!#REF!</definedName>
    <definedName name="solver_lhs4" localSheetId="1" hidden="1">'8.7b'!#REF!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'8.7b'!$F$77</definedName>
    <definedName name="solver_pre" localSheetId="1" hidden="1">0.000001</definedName>
    <definedName name="solver_rbv" localSheetId="1" hidden="1">1</definedName>
    <definedName name="solver_rel1" localSheetId="1" hidden="1">5</definedName>
    <definedName name="solver_rel2" localSheetId="1" hidden="1">1</definedName>
    <definedName name="solver_rel3" localSheetId="1" hidden="1">5</definedName>
    <definedName name="solver_rel4" localSheetId="1" hidden="1">1</definedName>
    <definedName name="solver_rhs1" localSheetId="1" hidden="1">binario</definedName>
    <definedName name="solver_rhs2" localSheetId="1" hidden="1">4100</definedName>
    <definedName name="solver_rhs3" localSheetId="1" hidden="1">binary</definedName>
    <definedName name="solver_rhs4" localSheetId="1" hidden="1">4700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E76" i="2"/>
  <c r="F75" i="2"/>
  <c r="E75" i="2"/>
  <c r="F74" i="2"/>
  <c r="E74" i="2"/>
  <c r="F73" i="2"/>
  <c r="E73" i="2"/>
  <c r="F72" i="2"/>
  <c r="E72" i="2"/>
  <c r="F71" i="2"/>
  <c r="E71" i="2"/>
  <c r="F70" i="2"/>
  <c r="F77" i="2" s="1"/>
  <c r="E70" i="2"/>
  <c r="E77" i="2" s="1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F67" i="2" s="1"/>
  <c r="E60" i="2"/>
  <c r="E67" i="2" s="1"/>
  <c r="B55" i="2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K55" i="2" s="1"/>
  <c r="B44" i="2"/>
  <c r="L43" i="2"/>
  <c r="K43" i="2"/>
  <c r="L42" i="2"/>
  <c r="K42" i="2"/>
  <c r="L41" i="2"/>
  <c r="K41" i="2"/>
  <c r="P40" i="2"/>
  <c r="O40" i="2"/>
  <c r="L40" i="2"/>
  <c r="K40" i="2"/>
  <c r="L39" i="2"/>
  <c r="K39" i="2"/>
  <c r="L38" i="2"/>
  <c r="K38" i="2"/>
  <c r="L37" i="2"/>
  <c r="K37" i="2"/>
  <c r="K44" i="2" s="1"/>
  <c r="L33" i="2"/>
  <c r="K33" i="2"/>
  <c r="K32" i="2"/>
  <c r="L32" i="2" s="1"/>
  <c r="L31" i="2"/>
  <c r="K31" i="2"/>
  <c r="K30" i="2"/>
  <c r="L30" i="2" s="1"/>
  <c r="L29" i="2"/>
  <c r="K29" i="2"/>
  <c r="K28" i="2"/>
  <c r="L28" i="2" s="1"/>
  <c r="L27" i="2"/>
  <c r="K27" i="2"/>
  <c r="B23" i="2"/>
  <c r="K22" i="2"/>
  <c r="P21" i="2"/>
  <c r="O21" i="2"/>
  <c r="K21" i="2"/>
  <c r="K20" i="2"/>
  <c r="K19" i="2"/>
  <c r="K18" i="2"/>
  <c r="K17" i="2"/>
  <c r="K16" i="2"/>
  <c r="K23" i="2" s="1"/>
  <c r="M11" i="2"/>
  <c r="K11" i="2"/>
  <c r="N11" i="2" s="1"/>
  <c r="M10" i="2"/>
  <c r="K10" i="2"/>
  <c r="N10" i="2" s="1"/>
  <c r="M9" i="2"/>
  <c r="K9" i="2"/>
  <c r="N9" i="2" s="1"/>
  <c r="M8" i="2"/>
  <c r="K8" i="2"/>
  <c r="N8" i="2" s="1"/>
  <c r="M7" i="2"/>
  <c r="K7" i="2"/>
  <c r="N7" i="2" s="1"/>
  <c r="M6" i="2"/>
  <c r="K6" i="2"/>
  <c r="N6" i="2" s="1"/>
  <c r="M5" i="2"/>
  <c r="K5" i="2"/>
  <c r="N5" i="2" s="1"/>
  <c r="E14" i="1"/>
  <c r="E13" i="1"/>
  <c r="E12" i="1"/>
  <c r="E11" i="1"/>
  <c r="E10" i="1"/>
  <c r="E6" i="1"/>
  <c r="E5" i="1"/>
  <c r="E4" i="1"/>
  <c r="E3" i="1"/>
  <c r="E2" i="1"/>
  <c r="L11" i="2" l="1"/>
  <c r="K34" i="2"/>
  <c r="L5" i="2"/>
  <c r="L6" i="2"/>
  <c r="L7" i="2"/>
  <c r="L8" i="2"/>
  <c r="L9" i="2"/>
  <c r="L10" i="2"/>
  <c r="L48" i="2"/>
</calcChain>
</file>

<file path=xl/sharedStrings.xml><?xml version="1.0" encoding="utf-8"?>
<sst xmlns="http://schemas.openxmlformats.org/spreadsheetml/2006/main" count="160" uniqueCount="38">
  <si>
    <t>Proyecto</t>
  </si>
  <si>
    <t>Inversión</t>
  </si>
  <si>
    <t>VAN</t>
  </si>
  <si>
    <t>IVAN</t>
  </si>
  <si>
    <t>A</t>
  </si>
  <si>
    <t>B</t>
  </si>
  <si>
    <t>C</t>
  </si>
  <si>
    <t>D</t>
  </si>
  <si>
    <t>E</t>
  </si>
  <si>
    <t>Ranking según IVAN</t>
  </si>
  <si>
    <t>PRESUPUESTO DE $4.100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</si>
  <si>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</si>
  <si>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</si>
  <si>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</si>
  <si>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</si>
  <si>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</si>
  <si>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</si>
  <si>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</si>
  <si>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</si>
  <si>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</si>
  <si>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VAE</t>
  </si>
  <si>
    <t>TIR</t>
  </si>
  <si>
    <t>F</t>
  </si>
  <si>
    <t>G</t>
  </si>
  <si>
    <t>1. Ranking según VAN</t>
  </si>
  <si>
    <t>Total</t>
  </si>
  <si>
    <t>2. Ranking según VAE</t>
  </si>
  <si>
    <t>3. Ranking según TIR</t>
  </si>
  <si>
    <t>4. Ranking según IVAN</t>
  </si>
  <si>
    <t>5. Ranking según programacion lineal (Solver)</t>
  </si>
  <si>
    <t>Datos / Solver</t>
  </si>
  <si>
    <t>Var</t>
  </si>
  <si>
    <t>Inv*</t>
  </si>
  <si>
    <t>VAN*</t>
  </si>
  <si>
    <t>VAN* Maximo</t>
  </si>
  <si>
    <t>Var binarias</t>
  </si>
  <si>
    <t>INV* menor $4100</t>
  </si>
  <si>
    <t>Presup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</si>
</sst>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Fill="1" applyBorder="1" applyAlignment="1">
      <alignment horizontal="left"/>
    </xf>
    <xf numFmtId="0" fontId="4" fillId="0" borderId="0" xfId="2" applyFont="1"/>
    <xf numFmtId="0" fontId="5" fillId="0" borderId="0" xfId="2" applyFont="1"/>
    <xf numFmtId="0" fontId="2" fillId="0" borderId="0" xfId="2" applyFont="1"/>
    <xf numFmtId="0" fontId="1" fillId="0" borderId="0" xfId="2"/>
    <xf numFmtId="0" fontId="5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165" fontId="5" fillId="3" borderId="1" xfId="1" applyNumberFormat="1" applyFont="1" applyFill="1" applyBorder="1"/>
    <xf numFmtId="165" fontId="5" fillId="0" borderId="1" xfId="1" applyNumberFormat="1" applyFont="1" applyFill="1" applyBorder="1"/>
    <xf numFmtId="167" fontId="5" fillId="0" borderId="1" xfId="3" applyNumberFormat="1" applyFont="1" applyFill="1" applyBorder="1"/>
    <xf numFmtId="168" fontId="5" fillId="0" borderId="1" xfId="2" applyNumberFormat="1" applyFont="1" applyFill="1" applyBorder="1"/>
    <xf numFmtId="169" fontId="5" fillId="0" borderId="1" xfId="3" applyNumberFormat="1" applyFont="1" applyFill="1" applyBorder="1"/>
    <xf numFmtId="168" fontId="5" fillId="0" borderId="0" xfId="2" applyNumberFormat="1" applyFont="1" applyFill="1" applyBorder="1"/>
    <xf numFmtId="169" fontId="5" fillId="0" borderId="0" xfId="3" applyNumberFormat="1" applyFont="1" applyFill="1" applyBorder="1"/>
    <xf numFmtId="0" fontId="6" fillId="3" borderId="1" xfId="2" applyFont="1" applyFill="1" applyBorder="1" applyAlignment="1">
      <alignment horizontal="center"/>
    </xf>
    <xf numFmtId="167" fontId="5" fillId="3" borderId="1" xfId="3" applyNumberFormat="1" applyFont="1" applyFill="1" applyBorder="1"/>
    <xf numFmtId="165" fontId="1" fillId="0" borderId="0" xfId="2" applyNumberFormat="1"/>
    <xf numFmtId="169" fontId="5" fillId="0" borderId="1" xfId="3" applyNumberFormat="1" applyFont="1" applyFill="1" applyBorder="1" applyAlignment="1">
      <alignment horizontal="center"/>
    </xf>
    <xf numFmtId="167" fontId="4" fillId="0" borderId="1" xfId="3" applyNumberFormat="1" applyFont="1" applyFill="1" applyBorder="1"/>
    <xf numFmtId="167" fontId="5" fillId="0" borderId="0" xfId="3" applyNumberFormat="1" applyFont="1" applyFill="1" applyBorder="1"/>
    <xf numFmtId="0" fontId="4" fillId="0" borderId="0" xfId="2" applyFont="1" applyFill="1"/>
    <xf numFmtId="167" fontId="7" fillId="0" borderId="1" xfId="3" applyNumberFormat="1" applyFont="1" applyFill="1" applyBorder="1"/>
    <xf numFmtId="167" fontId="4" fillId="0" borderId="1" xfId="2" applyNumberFormat="1" applyFont="1" applyBorder="1"/>
    <xf numFmtId="167" fontId="2" fillId="0" borderId="0" xfId="2" applyNumberFormat="1" applyFont="1"/>
    <xf numFmtId="0" fontId="2" fillId="0" borderId="0" xfId="2" applyFont="1" applyAlignment="1">
      <alignment horizontal="left"/>
    </xf>
    <xf numFmtId="169" fontId="8" fillId="0" borderId="1" xfId="3" applyNumberFormat="1" applyFont="1" applyFill="1" applyBorder="1"/>
    <xf numFmtId="167" fontId="2" fillId="0" borderId="0" xfId="2" applyNumberFormat="1" applyFont="1" applyAlignment="1">
      <alignment horizontal="left"/>
    </xf>
    <xf numFmtId="0" fontId="5" fillId="3" borderId="0" xfId="2" applyFont="1" applyFill="1" applyBorder="1" applyAlignment="1">
      <alignment horizontal="center"/>
    </xf>
    <xf numFmtId="167" fontId="5" fillId="3" borderId="0" xfId="3" applyNumberFormat="1" applyFont="1" applyFill="1" applyBorder="1"/>
    <xf numFmtId="167" fontId="4" fillId="0" borderId="0" xfId="3" applyNumberFormat="1" applyFont="1" applyFill="1" applyBorder="1"/>
    <xf numFmtId="0" fontId="5" fillId="0" borderId="0" xfId="2" applyFont="1" applyFill="1"/>
    <xf numFmtId="0" fontId="1" fillId="0" borderId="0" xfId="2" applyFont="1"/>
    <xf numFmtId="166" fontId="5" fillId="0" borderId="1" xfId="3" applyNumberFormat="1" applyFont="1" applyFill="1" applyBorder="1"/>
    <xf numFmtId="167" fontId="5" fillId="0" borderId="0" xfId="2" applyNumberFormat="1" applyFont="1"/>
    <xf numFmtId="167" fontId="4" fillId="0" borderId="0" xfId="2" applyNumberFormat="1" applyFont="1"/>
    <xf numFmtId="0" fontId="4" fillId="0" borderId="0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167" fontId="5" fillId="0" borderId="2" xfId="3" applyNumberFormat="1" applyFont="1" applyFill="1" applyBorder="1"/>
    <xf numFmtId="20" fontId="1" fillId="0" borderId="0" xfId="2" applyNumberFormat="1" applyFont="1"/>
    <xf numFmtId="2" fontId="1" fillId="0" borderId="0" xfId="2" applyNumberFormat="1"/>
    <xf numFmtId="0" fontId="5" fillId="2" borderId="3" xfId="2" applyFont="1" applyFill="1" applyBorder="1"/>
    <xf numFmtId="167" fontId="5" fillId="2" borderId="4" xfId="3" applyNumberFormat="1" applyFont="1" applyFill="1" applyBorder="1"/>
    <xf numFmtId="20" fontId="2" fillId="0" borderId="0" xfId="2" applyNumberFormat="1" applyFont="1"/>
  </cellXfs>
  <cellStyles count="4">
    <cellStyle name="Comma 2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b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30" zoomScaleNormal="130" workbookViewId="0">
      <selection activeCell="G14" sqref="G14"/>
    </sheetView>
  </sheetViews>
  <sheetFormatPr baseColWidth="10" defaultRowHeight="12.75" x14ac:dyDescent="0.2"/>
  <cols>
    <col min="4" max="4" width="3" customWidth="1"/>
    <col min="5" max="5" width="9.2851562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E1" s="1" t="s">
        <v>3</v>
      </c>
    </row>
    <row r="2" spans="1:5" ht="15.75" x14ac:dyDescent="0.25">
      <c r="A2" s="2" t="s">
        <v>4</v>
      </c>
      <c r="B2" s="2">
        <v>100</v>
      </c>
      <c r="C2" s="2">
        <v>100</v>
      </c>
      <c r="E2" s="3">
        <f>+C2/B2</f>
        <v>1</v>
      </c>
    </row>
    <row r="3" spans="1:5" ht="15.75" x14ac:dyDescent="0.25">
      <c r="A3" s="2" t="s">
        <v>5</v>
      </c>
      <c r="B3" s="2">
        <v>50</v>
      </c>
      <c r="C3" s="2">
        <v>80</v>
      </c>
      <c r="E3" s="3">
        <f t="shared" ref="E3:E6" si="0">+C3/B3</f>
        <v>1.6</v>
      </c>
    </row>
    <row r="4" spans="1:5" ht="15.75" x14ac:dyDescent="0.25">
      <c r="A4" s="2" t="s">
        <v>6</v>
      </c>
      <c r="B4" s="2">
        <v>30</v>
      </c>
      <c r="C4" s="2">
        <v>15</v>
      </c>
      <c r="E4" s="3">
        <f t="shared" si="0"/>
        <v>0.5</v>
      </c>
    </row>
    <row r="5" spans="1:5" ht="15.75" x14ac:dyDescent="0.25">
      <c r="A5" s="2" t="s">
        <v>7</v>
      </c>
      <c r="B5" s="2">
        <v>20</v>
      </c>
      <c r="C5" s="2">
        <v>25</v>
      </c>
      <c r="E5" s="3">
        <f t="shared" si="0"/>
        <v>1.25</v>
      </c>
    </row>
    <row r="6" spans="1:5" ht="15.75" x14ac:dyDescent="0.25">
      <c r="A6" s="2" t="s">
        <v>8</v>
      </c>
      <c r="B6" s="2">
        <v>60</v>
      </c>
      <c r="C6" s="2">
        <v>-20</v>
      </c>
      <c r="E6" s="3">
        <f t="shared" si="0"/>
        <v>-0.33333333333333331</v>
      </c>
    </row>
    <row r="7" spans="1:5" x14ac:dyDescent="0.2">
      <c r="E7" s="4"/>
    </row>
    <row r="8" spans="1:5" ht="15.75" x14ac:dyDescent="0.25">
      <c r="A8" s="5" t="s">
        <v>9</v>
      </c>
      <c r="E8" s="4"/>
    </row>
    <row r="9" spans="1:5" ht="15.75" x14ac:dyDescent="0.25">
      <c r="A9" s="1" t="s">
        <v>0</v>
      </c>
      <c r="B9" s="1" t="s">
        <v>1</v>
      </c>
      <c r="C9" s="1" t="s">
        <v>2</v>
      </c>
      <c r="E9" s="1" t="s">
        <v>3</v>
      </c>
    </row>
    <row r="10" spans="1:5" ht="15.75" x14ac:dyDescent="0.25">
      <c r="A10" s="2" t="s">
        <v>5</v>
      </c>
      <c r="B10" s="2">
        <v>50</v>
      </c>
      <c r="C10" s="2">
        <v>80</v>
      </c>
      <c r="E10" s="3">
        <f>+C10/B10</f>
        <v>1.6</v>
      </c>
    </row>
    <row r="11" spans="1:5" ht="15.75" x14ac:dyDescent="0.25">
      <c r="A11" s="2" t="s">
        <v>7</v>
      </c>
      <c r="B11" s="2">
        <v>20</v>
      </c>
      <c r="C11" s="2">
        <v>25</v>
      </c>
      <c r="E11" s="3">
        <f>+C11/B11</f>
        <v>1.25</v>
      </c>
    </row>
    <row r="12" spans="1:5" ht="15.75" x14ac:dyDescent="0.25">
      <c r="A12" s="2" t="s">
        <v>4</v>
      </c>
      <c r="B12" s="2">
        <v>100</v>
      </c>
      <c r="C12" s="2">
        <v>100</v>
      </c>
      <c r="E12" s="3">
        <f>+C12/B12</f>
        <v>1</v>
      </c>
    </row>
    <row r="13" spans="1:5" ht="15.75" x14ac:dyDescent="0.25">
      <c r="A13" s="2" t="s">
        <v>6</v>
      </c>
      <c r="B13" s="2">
        <v>30</v>
      </c>
      <c r="C13" s="2">
        <v>15</v>
      </c>
      <c r="E13" s="3">
        <f>+C13/B13</f>
        <v>0.5</v>
      </c>
    </row>
    <row r="14" spans="1:5" ht="15.75" x14ac:dyDescent="0.25">
      <c r="A14" s="2" t="s">
        <v>8</v>
      </c>
      <c r="B14" s="2">
        <v>60</v>
      </c>
      <c r="C14" s="2">
        <v>-20</v>
      </c>
      <c r="E14" s="3">
        <f>+C14/B14</f>
        <v>-0.33333333333333331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zoomScale="140" workbookViewId="0"/>
  </sheetViews>
  <sheetFormatPr baseColWidth="10" defaultColWidth="9.140625" defaultRowHeight="12.75" x14ac:dyDescent="0.2"/>
  <cols>
    <col min="1" max="1" width="9.7109375" style="9" customWidth="1"/>
    <col min="2" max="2" width="8.5703125" style="9" bestFit="1" customWidth="1"/>
    <col min="3" max="10" width="6.5703125" style="9" customWidth="1"/>
    <col min="11" max="11" width="6.7109375" style="9" customWidth="1"/>
    <col min="12" max="12" width="6" style="9" bestFit="1" customWidth="1"/>
    <col min="13" max="13" width="6.7109375" style="9" bestFit="1" customWidth="1"/>
    <col min="14" max="14" width="7.28515625" style="9" bestFit="1" customWidth="1"/>
    <col min="15" max="256" width="11.42578125" style="9" customWidth="1"/>
    <col min="257" max="257" width="9.7109375" style="9" customWidth="1"/>
    <col min="258" max="258" width="7.85546875" style="9" customWidth="1"/>
    <col min="259" max="260" width="5.5703125" style="9" customWidth="1"/>
    <col min="261" max="261" width="7.140625" style="9" customWidth="1"/>
    <col min="262" max="262" width="8.28515625" style="9" customWidth="1"/>
    <col min="263" max="266" width="5.5703125" style="9" customWidth="1"/>
    <col min="267" max="267" width="5.5703125" style="9" bestFit="1" customWidth="1"/>
    <col min="268" max="268" width="6.5703125" style="9" customWidth="1"/>
    <col min="269" max="269" width="7.85546875" style="9" customWidth="1"/>
    <col min="270" max="270" width="7.140625" style="9" bestFit="1" customWidth="1"/>
    <col min="271" max="512" width="11.42578125" style="9" customWidth="1"/>
    <col min="513" max="513" width="9.7109375" style="9" customWidth="1"/>
    <col min="514" max="514" width="7.85546875" style="9" customWidth="1"/>
    <col min="515" max="516" width="5.5703125" style="9" customWidth="1"/>
    <col min="517" max="517" width="7.140625" style="9" customWidth="1"/>
    <col min="518" max="518" width="8.28515625" style="9" customWidth="1"/>
    <col min="519" max="522" width="5.5703125" style="9" customWidth="1"/>
    <col min="523" max="523" width="5.5703125" style="9" bestFit="1" customWidth="1"/>
    <col min="524" max="524" width="6.5703125" style="9" customWidth="1"/>
    <col min="525" max="525" width="7.85546875" style="9" customWidth="1"/>
    <col min="526" max="526" width="7.140625" style="9" bestFit="1" customWidth="1"/>
    <col min="527" max="768" width="11.42578125" style="9" customWidth="1"/>
    <col min="769" max="769" width="9.7109375" style="9" customWidth="1"/>
    <col min="770" max="770" width="7.85546875" style="9" customWidth="1"/>
    <col min="771" max="772" width="5.5703125" style="9" customWidth="1"/>
    <col min="773" max="773" width="7.140625" style="9" customWidth="1"/>
    <col min="774" max="774" width="8.28515625" style="9" customWidth="1"/>
    <col min="775" max="778" width="5.5703125" style="9" customWidth="1"/>
    <col min="779" max="779" width="5.5703125" style="9" bestFit="1" customWidth="1"/>
    <col min="780" max="780" width="6.5703125" style="9" customWidth="1"/>
    <col min="781" max="781" width="7.85546875" style="9" customWidth="1"/>
    <col min="782" max="782" width="7.140625" style="9" bestFit="1" customWidth="1"/>
    <col min="783" max="1024" width="11.42578125" style="9" customWidth="1"/>
    <col min="1025" max="1025" width="9.7109375" style="9" customWidth="1"/>
    <col min="1026" max="1026" width="7.85546875" style="9" customWidth="1"/>
    <col min="1027" max="1028" width="5.5703125" style="9" customWidth="1"/>
    <col min="1029" max="1029" width="7.140625" style="9" customWidth="1"/>
    <col min="1030" max="1030" width="8.28515625" style="9" customWidth="1"/>
    <col min="1031" max="1034" width="5.5703125" style="9" customWidth="1"/>
    <col min="1035" max="1035" width="5.5703125" style="9" bestFit="1" customWidth="1"/>
    <col min="1036" max="1036" width="6.5703125" style="9" customWidth="1"/>
    <col min="1037" max="1037" width="7.85546875" style="9" customWidth="1"/>
    <col min="1038" max="1038" width="7.140625" style="9" bestFit="1" customWidth="1"/>
    <col min="1039" max="1280" width="11.42578125" style="9" customWidth="1"/>
    <col min="1281" max="1281" width="9.7109375" style="9" customWidth="1"/>
    <col min="1282" max="1282" width="7.85546875" style="9" customWidth="1"/>
    <col min="1283" max="1284" width="5.5703125" style="9" customWidth="1"/>
    <col min="1285" max="1285" width="7.140625" style="9" customWidth="1"/>
    <col min="1286" max="1286" width="8.28515625" style="9" customWidth="1"/>
    <col min="1287" max="1290" width="5.5703125" style="9" customWidth="1"/>
    <col min="1291" max="1291" width="5.5703125" style="9" bestFit="1" customWidth="1"/>
    <col min="1292" max="1292" width="6.5703125" style="9" customWidth="1"/>
    <col min="1293" max="1293" width="7.85546875" style="9" customWidth="1"/>
    <col min="1294" max="1294" width="7.140625" style="9" bestFit="1" customWidth="1"/>
    <col min="1295" max="1536" width="11.42578125" style="9" customWidth="1"/>
    <col min="1537" max="1537" width="9.7109375" style="9" customWidth="1"/>
    <col min="1538" max="1538" width="7.85546875" style="9" customWidth="1"/>
    <col min="1539" max="1540" width="5.5703125" style="9" customWidth="1"/>
    <col min="1541" max="1541" width="7.140625" style="9" customWidth="1"/>
    <col min="1542" max="1542" width="8.28515625" style="9" customWidth="1"/>
    <col min="1543" max="1546" width="5.5703125" style="9" customWidth="1"/>
    <col min="1547" max="1547" width="5.5703125" style="9" bestFit="1" customWidth="1"/>
    <col min="1548" max="1548" width="6.5703125" style="9" customWidth="1"/>
    <col min="1549" max="1549" width="7.85546875" style="9" customWidth="1"/>
    <col min="1550" max="1550" width="7.140625" style="9" bestFit="1" customWidth="1"/>
    <col min="1551" max="1792" width="11.42578125" style="9" customWidth="1"/>
    <col min="1793" max="1793" width="9.7109375" style="9" customWidth="1"/>
    <col min="1794" max="1794" width="7.85546875" style="9" customWidth="1"/>
    <col min="1795" max="1796" width="5.5703125" style="9" customWidth="1"/>
    <col min="1797" max="1797" width="7.140625" style="9" customWidth="1"/>
    <col min="1798" max="1798" width="8.28515625" style="9" customWidth="1"/>
    <col min="1799" max="1802" width="5.5703125" style="9" customWidth="1"/>
    <col min="1803" max="1803" width="5.5703125" style="9" bestFit="1" customWidth="1"/>
    <col min="1804" max="1804" width="6.5703125" style="9" customWidth="1"/>
    <col min="1805" max="1805" width="7.85546875" style="9" customWidth="1"/>
    <col min="1806" max="1806" width="7.140625" style="9" bestFit="1" customWidth="1"/>
    <col min="1807" max="2048" width="11.42578125" style="9" customWidth="1"/>
    <col min="2049" max="2049" width="9.7109375" style="9" customWidth="1"/>
    <col min="2050" max="2050" width="7.85546875" style="9" customWidth="1"/>
    <col min="2051" max="2052" width="5.5703125" style="9" customWidth="1"/>
    <col min="2053" max="2053" width="7.140625" style="9" customWidth="1"/>
    <col min="2054" max="2054" width="8.28515625" style="9" customWidth="1"/>
    <col min="2055" max="2058" width="5.5703125" style="9" customWidth="1"/>
    <col min="2059" max="2059" width="5.5703125" style="9" bestFit="1" customWidth="1"/>
    <col min="2060" max="2060" width="6.5703125" style="9" customWidth="1"/>
    <col min="2061" max="2061" width="7.85546875" style="9" customWidth="1"/>
    <col min="2062" max="2062" width="7.140625" style="9" bestFit="1" customWidth="1"/>
    <col min="2063" max="2304" width="11.42578125" style="9" customWidth="1"/>
    <col min="2305" max="2305" width="9.7109375" style="9" customWidth="1"/>
    <col min="2306" max="2306" width="7.85546875" style="9" customWidth="1"/>
    <col min="2307" max="2308" width="5.5703125" style="9" customWidth="1"/>
    <col min="2309" max="2309" width="7.140625" style="9" customWidth="1"/>
    <col min="2310" max="2310" width="8.28515625" style="9" customWidth="1"/>
    <col min="2311" max="2314" width="5.5703125" style="9" customWidth="1"/>
    <col min="2315" max="2315" width="5.5703125" style="9" bestFit="1" customWidth="1"/>
    <col min="2316" max="2316" width="6.5703125" style="9" customWidth="1"/>
    <col min="2317" max="2317" width="7.85546875" style="9" customWidth="1"/>
    <col min="2318" max="2318" width="7.140625" style="9" bestFit="1" customWidth="1"/>
    <col min="2319" max="2560" width="11.42578125" style="9" customWidth="1"/>
    <col min="2561" max="2561" width="9.7109375" style="9" customWidth="1"/>
    <col min="2562" max="2562" width="7.85546875" style="9" customWidth="1"/>
    <col min="2563" max="2564" width="5.5703125" style="9" customWidth="1"/>
    <col min="2565" max="2565" width="7.140625" style="9" customWidth="1"/>
    <col min="2566" max="2566" width="8.28515625" style="9" customWidth="1"/>
    <col min="2567" max="2570" width="5.5703125" style="9" customWidth="1"/>
    <col min="2571" max="2571" width="5.5703125" style="9" bestFit="1" customWidth="1"/>
    <col min="2572" max="2572" width="6.5703125" style="9" customWidth="1"/>
    <col min="2573" max="2573" width="7.85546875" style="9" customWidth="1"/>
    <col min="2574" max="2574" width="7.140625" style="9" bestFit="1" customWidth="1"/>
    <col min="2575" max="2816" width="11.42578125" style="9" customWidth="1"/>
    <col min="2817" max="2817" width="9.7109375" style="9" customWidth="1"/>
    <col min="2818" max="2818" width="7.85546875" style="9" customWidth="1"/>
    <col min="2819" max="2820" width="5.5703125" style="9" customWidth="1"/>
    <col min="2821" max="2821" width="7.140625" style="9" customWidth="1"/>
    <col min="2822" max="2822" width="8.28515625" style="9" customWidth="1"/>
    <col min="2823" max="2826" width="5.5703125" style="9" customWidth="1"/>
    <col min="2827" max="2827" width="5.5703125" style="9" bestFit="1" customWidth="1"/>
    <col min="2828" max="2828" width="6.5703125" style="9" customWidth="1"/>
    <col min="2829" max="2829" width="7.85546875" style="9" customWidth="1"/>
    <col min="2830" max="2830" width="7.140625" style="9" bestFit="1" customWidth="1"/>
    <col min="2831" max="3072" width="11.42578125" style="9" customWidth="1"/>
    <col min="3073" max="3073" width="9.7109375" style="9" customWidth="1"/>
    <col min="3074" max="3074" width="7.85546875" style="9" customWidth="1"/>
    <col min="3075" max="3076" width="5.5703125" style="9" customWidth="1"/>
    <col min="3077" max="3077" width="7.140625" style="9" customWidth="1"/>
    <col min="3078" max="3078" width="8.28515625" style="9" customWidth="1"/>
    <col min="3079" max="3082" width="5.5703125" style="9" customWidth="1"/>
    <col min="3083" max="3083" width="5.5703125" style="9" bestFit="1" customWidth="1"/>
    <col min="3084" max="3084" width="6.5703125" style="9" customWidth="1"/>
    <col min="3085" max="3085" width="7.85546875" style="9" customWidth="1"/>
    <col min="3086" max="3086" width="7.140625" style="9" bestFit="1" customWidth="1"/>
    <col min="3087" max="3328" width="11.42578125" style="9" customWidth="1"/>
    <col min="3329" max="3329" width="9.7109375" style="9" customWidth="1"/>
    <col min="3330" max="3330" width="7.85546875" style="9" customWidth="1"/>
    <col min="3331" max="3332" width="5.5703125" style="9" customWidth="1"/>
    <col min="3333" max="3333" width="7.140625" style="9" customWidth="1"/>
    <col min="3334" max="3334" width="8.28515625" style="9" customWidth="1"/>
    <col min="3335" max="3338" width="5.5703125" style="9" customWidth="1"/>
    <col min="3339" max="3339" width="5.5703125" style="9" bestFit="1" customWidth="1"/>
    <col min="3340" max="3340" width="6.5703125" style="9" customWidth="1"/>
    <col min="3341" max="3341" width="7.85546875" style="9" customWidth="1"/>
    <col min="3342" max="3342" width="7.140625" style="9" bestFit="1" customWidth="1"/>
    <col min="3343" max="3584" width="11.42578125" style="9" customWidth="1"/>
    <col min="3585" max="3585" width="9.7109375" style="9" customWidth="1"/>
    <col min="3586" max="3586" width="7.85546875" style="9" customWidth="1"/>
    <col min="3587" max="3588" width="5.5703125" style="9" customWidth="1"/>
    <col min="3589" max="3589" width="7.140625" style="9" customWidth="1"/>
    <col min="3590" max="3590" width="8.28515625" style="9" customWidth="1"/>
    <col min="3591" max="3594" width="5.5703125" style="9" customWidth="1"/>
    <col min="3595" max="3595" width="5.5703125" style="9" bestFit="1" customWidth="1"/>
    <col min="3596" max="3596" width="6.5703125" style="9" customWidth="1"/>
    <col min="3597" max="3597" width="7.85546875" style="9" customWidth="1"/>
    <col min="3598" max="3598" width="7.140625" style="9" bestFit="1" customWidth="1"/>
    <col min="3599" max="3840" width="11.42578125" style="9" customWidth="1"/>
    <col min="3841" max="3841" width="9.7109375" style="9" customWidth="1"/>
    <col min="3842" max="3842" width="7.85546875" style="9" customWidth="1"/>
    <col min="3843" max="3844" width="5.5703125" style="9" customWidth="1"/>
    <col min="3845" max="3845" width="7.140625" style="9" customWidth="1"/>
    <col min="3846" max="3846" width="8.28515625" style="9" customWidth="1"/>
    <col min="3847" max="3850" width="5.5703125" style="9" customWidth="1"/>
    <col min="3851" max="3851" width="5.5703125" style="9" bestFit="1" customWidth="1"/>
    <col min="3852" max="3852" width="6.5703125" style="9" customWidth="1"/>
    <col min="3853" max="3853" width="7.85546875" style="9" customWidth="1"/>
    <col min="3854" max="3854" width="7.140625" style="9" bestFit="1" customWidth="1"/>
    <col min="3855" max="4096" width="11.42578125" style="9" customWidth="1"/>
    <col min="4097" max="4097" width="9.7109375" style="9" customWidth="1"/>
    <col min="4098" max="4098" width="7.85546875" style="9" customWidth="1"/>
    <col min="4099" max="4100" width="5.5703125" style="9" customWidth="1"/>
    <col min="4101" max="4101" width="7.140625" style="9" customWidth="1"/>
    <col min="4102" max="4102" width="8.28515625" style="9" customWidth="1"/>
    <col min="4103" max="4106" width="5.5703125" style="9" customWidth="1"/>
    <col min="4107" max="4107" width="5.5703125" style="9" bestFit="1" customWidth="1"/>
    <col min="4108" max="4108" width="6.5703125" style="9" customWidth="1"/>
    <col min="4109" max="4109" width="7.85546875" style="9" customWidth="1"/>
    <col min="4110" max="4110" width="7.140625" style="9" bestFit="1" customWidth="1"/>
    <col min="4111" max="4352" width="11.42578125" style="9" customWidth="1"/>
    <col min="4353" max="4353" width="9.7109375" style="9" customWidth="1"/>
    <col min="4354" max="4354" width="7.85546875" style="9" customWidth="1"/>
    <col min="4355" max="4356" width="5.5703125" style="9" customWidth="1"/>
    <col min="4357" max="4357" width="7.140625" style="9" customWidth="1"/>
    <col min="4358" max="4358" width="8.28515625" style="9" customWidth="1"/>
    <col min="4359" max="4362" width="5.5703125" style="9" customWidth="1"/>
    <col min="4363" max="4363" width="5.5703125" style="9" bestFit="1" customWidth="1"/>
    <col min="4364" max="4364" width="6.5703125" style="9" customWidth="1"/>
    <col min="4365" max="4365" width="7.85546875" style="9" customWidth="1"/>
    <col min="4366" max="4366" width="7.140625" style="9" bestFit="1" customWidth="1"/>
    <col min="4367" max="4608" width="11.42578125" style="9" customWidth="1"/>
    <col min="4609" max="4609" width="9.7109375" style="9" customWidth="1"/>
    <col min="4610" max="4610" width="7.85546875" style="9" customWidth="1"/>
    <col min="4611" max="4612" width="5.5703125" style="9" customWidth="1"/>
    <col min="4613" max="4613" width="7.140625" style="9" customWidth="1"/>
    <col min="4614" max="4614" width="8.28515625" style="9" customWidth="1"/>
    <col min="4615" max="4618" width="5.5703125" style="9" customWidth="1"/>
    <col min="4619" max="4619" width="5.5703125" style="9" bestFit="1" customWidth="1"/>
    <col min="4620" max="4620" width="6.5703125" style="9" customWidth="1"/>
    <col min="4621" max="4621" width="7.85546875" style="9" customWidth="1"/>
    <col min="4622" max="4622" width="7.140625" style="9" bestFit="1" customWidth="1"/>
    <col min="4623" max="4864" width="11.42578125" style="9" customWidth="1"/>
    <col min="4865" max="4865" width="9.7109375" style="9" customWidth="1"/>
    <col min="4866" max="4866" width="7.85546875" style="9" customWidth="1"/>
    <col min="4867" max="4868" width="5.5703125" style="9" customWidth="1"/>
    <col min="4869" max="4869" width="7.140625" style="9" customWidth="1"/>
    <col min="4870" max="4870" width="8.28515625" style="9" customWidth="1"/>
    <col min="4871" max="4874" width="5.5703125" style="9" customWidth="1"/>
    <col min="4875" max="4875" width="5.5703125" style="9" bestFit="1" customWidth="1"/>
    <col min="4876" max="4876" width="6.5703125" style="9" customWidth="1"/>
    <col min="4877" max="4877" width="7.85546875" style="9" customWidth="1"/>
    <col min="4878" max="4878" width="7.140625" style="9" bestFit="1" customWidth="1"/>
    <col min="4879" max="5120" width="11.42578125" style="9" customWidth="1"/>
    <col min="5121" max="5121" width="9.7109375" style="9" customWidth="1"/>
    <col min="5122" max="5122" width="7.85546875" style="9" customWidth="1"/>
    <col min="5123" max="5124" width="5.5703125" style="9" customWidth="1"/>
    <col min="5125" max="5125" width="7.140625" style="9" customWidth="1"/>
    <col min="5126" max="5126" width="8.28515625" style="9" customWidth="1"/>
    <col min="5127" max="5130" width="5.5703125" style="9" customWidth="1"/>
    <col min="5131" max="5131" width="5.5703125" style="9" bestFit="1" customWidth="1"/>
    <col min="5132" max="5132" width="6.5703125" style="9" customWidth="1"/>
    <col min="5133" max="5133" width="7.85546875" style="9" customWidth="1"/>
    <col min="5134" max="5134" width="7.140625" style="9" bestFit="1" customWidth="1"/>
    <col min="5135" max="5376" width="11.42578125" style="9" customWidth="1"/>
    <col min="5377" max="5377" width="9.7109375" style="9" customWidth="1"/>
    <col min="5378" max="5378" width="7.85546875" style="9" customWidth="1"/>
    <col min="5379" max="5380" width="5.5703125" style="9" customWidth="1"/>
    <col min="5381" max="5381" width="7.140625" style="9" customWidth="1"/>
    <col min="5382" max="5382" width="8.28515625" style="9" customWidth="1"/>
    <col min="5383" max="5386" width="5.5703125" style="9" customWidth="1"/>
    <col min="5387" max="5387" width="5.5703125" style="9" bestFit="1" customWidth="1"/>
    <col min="5388" max="5388" width="6.5703125" style="9" customWidth="1"/>
    <col min="5389" max="5389" width="7.85546875" style="9" customWidth="1"/>
    <col min="5390" max="5390" width="7.140625" style="9" bestFit="1" customWidth="1"/>
    <col min="5391" max="5632" width="11.42578125" style="9" customWidth="1"/>
    <col min="5633" max="5633" width="9.7109375" style="9" customWidth="1"/>
    <col min="5634" max="5634" width="7.85546875" style="9" customWidth="1"/>
    <col min="5635" max="5636" width="5.5703125" style="9" customWidth="1"/>
    <col min="5637" max="5637" width="7.140625" style="9" customWidth="1"/>
    <col min="5638" max="5638" width="8.28515625" style="9" customWidth="1"/>
    <col min="5639" max="5642" width="5.5703125" style="9" customWidth="1"/>
    <col min="5643" max="5643" width="5.5703125" style="9" bestFit="1" customWidth="1"/>
    <col min="5644" max="5644" width="6.5703125" style="9" customWidth="1"/>
    <col min="5645" max="5645" width="7.85546875" style="9" customWidth="1"/>
    <col min="5646" max="5646" width="7.140625" style="9" bestFit="1" customWidth="1"/>
    <col min="5647" max="5888" width="11.42578125" style="9" customWidth="1"/>
    <col min="5889" max="5889" width="9.7109375" style="9" customWidth="1"/>
    <col min="5890" max="5890" width="7.85546875" style="9" customWidth="1"/>
    <col min="5891" max="5892" width="5.5703125" style="9" customWidth="1"/>
    <col min="5893" max="5893" width="7.140625" style="9" customWidth="1"/>
    <col min="5894" max="5894" width="8.28515625" style="9" customWidth="1"/>
    <col min="5895" max="5898" width="5.5703125" style="9" customWidth="1"/>
    <col min="5899" max="5899" width="5.5703125" style="9" bestFit="1" customWidth="1"/>
    <col min="5900" max="5900" width="6.5703125" style="9" customWidth="1"/>
    <col min="5901" max="5901" width="7.85546875" style="9" customWidth="1"/>
    <col min="5902" max="5902" width="7.140625" style="9" bestFit="1" customWidth="1"/>
    <col min="5903" max="6144" width="11.42578125" style="9" customWidth="1"/>
    <col min="6145" max="6145" width="9.7109375" style="9" customWidth="1"/>
    <col min="6146" max="6146" width="7.85546875" style="9" customWidth="1"/>
    <col min="6147" max="6148" width="5.5703125" style="9" customWidth="1"/>
    <col min="6149" max="6149" width="7.140625" style="9" customWidth="1"/>
    <col min="6150" max="6150" width="8.28515625" style="9" customWidth="1"/>
    <col min="6151" max="6154" width="5.5703125" style="9" customWidth="1"/>
    <col min="6155" max="6155" width="5.5703125" style="9" bestFit="1" customWidth="1"/>
    <col min="6156" max="6156" width="6.5703125" style="9" customWidth="1"/>
    <col min="6157" max="6157" width="7.85546875" style="9" customWidth="1"/>
    <col min="6158" max="6158" width="7.140625" style="9" bestFit="1" customWidth="1"/>
    <col min="6159" max="6400" width="11.42578125" style="9" customWidth="1"/>
    <col min="6401" max="6401" width="9.7109375" style="9" customWidth="1"/>
    <col min="6402" max="6402" width="7.85546875" style="9" customWidth="1"/>
    <col min="6403" max="6404" width="5.5703125" style="9" customWidth="1"/>
    <col min="6405" max="6405" width="7.140625" style="9" customWidth="1"/>
    <col min="6406" max="6406" width="8.28515625" style="9" customWidth="1"/>
    <col min="6407" max="6410" width="5.5703125" style="9" customWidth="1"/>
    <col min="6411" max="6411" width="5.5703125" style="9" bestFit="1" customWidth="1"/>
    <col min="6412" max="6412" width="6.5703125" style="9" customWidth="1"/>
    <col min="6413" max="6413" width="7.85546875" style="9" customWidth="1"/>
    <col min="6414" max="6414" width="7.140625" style="9" bestFit="1" customWidth="1"/>
    <col min="6415" max="6656" width="11.42578125" style="9" customWidth="1"/>
    <col min="6657" max="6657" width="9.7109375" style="9" customWidth="1"/>
    <col min="6658" max="6658" width="7.85546875" style="9" customWidth="1"/>
    <col min="6659" max="6660" width="5.5703125" style="9" customWidth="1"/>
    <col min="6661" max="6661" width="7.140625" style="9" customWidth="1"/>
    <col min="6662" max="6662" width="8.28515625" style="9" customWidth="1"/>
    <col min="6663" max="6666" width="5.5703125" style="9" customWidth="1"/>
    <col min="6667" max="6667" width="5.5703125" style="9" bestFit="1" customWidth="1"/>
    <col min="6668" max="6668" width="6.5703125" style="9" customWidth="1"/>
    <col min="6669" max="6669" width="7.85546875" style="9" customWidth="1"/>
    <col min="6670" max="6670" width="7.140625" style="9" bestFit="1" customWidth="1"/>
    <col min="6671" max="6912" width="11.42578125" style="9" customWidth="1"/>
    <col min="6913" max="6913" width="9.7109375" style="9" customWidth="1"/>
    <col min="6914" max="6914" width="7.85546875" style="9" customWidth="1"/>
    <col min="6915" max="6916" width="5.5703125" style="9" customWidth="1"/>
    <col min="6917" max="6917" width="7.140625" style="9" customWidth="1"/>
    <col min="6918" max="6918" width="8.28515625" style="9" customWidth="1"/>
    <col min="6919" max="6922" width="5.5703125" style="9" customWidth="1"/>
    <col min="6923" max="6923" width="5.5703125" style="9" bestFit="1" customWidth="1"/>
    <col min="6924" max="6924" width="6.5703125" style="9" customWidth="1"/>
    <col min="6925" max="6925" width="7.85546875" style="9" customWidth="1"/>
    <col min="6926" max="6926" width="7.140625" style="9" bestFit="1" customWidth="1"/>
    <col min="6927" max="7168" width="11.42578125" style="9" customWidth="1"/>
    <col min="7169" max="7169" width="9.7109375" style="9" customWidth="1"/>
    <col min="7170" max="7170" width="7.85546875" style="9" customWidth="1"/>
    <col min="7171" max="7172" width="5.5703125" style="9" customWidth="1"/>
    <col min="7173" max="7173" width="7.140625" style="9" customWidth="1"/>
    <col min="7174" max="7174" width="8.28515625" style="9" customWidth="1"/>
    <col min="7175" max="7178" width="5.5703125" style="9" customWidth="1"/>
    <col min="7179" max="7179" width="5.5703125" style="9" bestFit="1" customWidth="1"/>
    <col min="7180" max="7180" width="6.5703125" style="9" customWidth="1"/>
    <col min="7181" max="7181" width="7.85546875" style="9" customWidth="1"/>
    <col min="7182" max="7182" width="7.140625" style="9" bestFit="1" customWidth="1"/>
    <col min="7183" max="7424" width="11.42578125" style="9" customWidth="1"/>
    <col min="7425" max="7425" width="9.7109375" style="9" customWidth="1"/>
    <col min="7426" max="7426" width="7.85546875" style="9" customWidth="1"/>
    <col min="7427" max="7428" width="5.5703125" style="9" customWidth="1"/>
    <col min="7429" max="7429" width="7.140625" style="9" customWidth="1"/>
    <col min="7430" max="7430" width="8.28515625" style="9" customWidth="1"/>
    <col min="7431" max="7434" width="5.5703125" style="9" customWidth="1"/>
    <col min="7435" max="7435" width="5.5703125" style="9" bestFit="1" customWidth="1"/>
    <col min="7436" max="7436" width="6.5703125" style="9" customWidth="1"/>
    <col min="7437" max="7437" width="7.85546875" style="9" customWidth="1"/>
    <col min="7438" max="7438" width="7.140625" style="9" bestFit="1" customWidth="1"/>
    <col min="7439" max="7680" width="11.42578125" style="9" customWidth="1"/>
    <col min="7681" max="7681" width="9.7109375" style="9" customWidth="1"/>
    <col min="7682" max="7682" width="7.85546875" style="9" customWidth="1"/>
    <col min="7683" max="7684" width="5.5703125" style="9" customWidth="1"/>
    <col min="7685" max="7685" width="7.140625" style="9" customWidth="1"/>
    <col min="7686" max="7686" width="8.28515625" style="9" customWidth="1"/>
    <col min="7687" max="7690" width="5.5703125" style="9" customWidth="1"/>
    <col min="7691" max="7691" width="5.5703125" style="9" bestFit="1" customWidth="1"/>
    <col min="7692" max="7692" width="6.5703125" style="9" customWidth="1"/>
    <col min="7693" max="7693" width="7.85546875" style="9" customWidth="1"/>
    <col min="7694" max="7694" width="7.140625" style="9" bestFit="1" customWidth="1"/>
    <col min="7695" max="7936" width="11.42578125" style="9" customWidth="1"/>
    <col min="7937" max="7937" width="9.7109375" style="9" customWidth="1"/>
    <col min="7938" max="7938" width="7.85546875" style="9" customWidth="1"/>
    <col min="7939" max="7940" width="5.5703125" style="9" customWidth="1"/>
    <col min="7941" max="7941" width="7.140625" style="9" customWidth="1"/>
    <col min="7942" max="7942" width="8.28515625" style="9" customWidth="1"/>
    <col min="7943" max="7946" width="5.5703125" style="9" customWidth="1"/>
    <col min="7947" max="7947" width="5.5703125" style="9" bestFit="1" customWidth="1"/>
    <col min="7948" max="7948" width="6.5703125" style="9" customWidth="1"/>
    <col min="7949" max="7949" width="7.85546875" style="9" customWidth="1"/>
    <col min="7950" max="7950" width="7.140625" style="9" bestFit="1" customWidth="1"/>
    <col min="7951" max="8192" width="11.42578125" style="9" customWidth="1"/>
    <col min="8193" max="8193" width="9.7109375" style="9" customWidth="1"/>
    <col min="8194" max="8194" width="7.85546875" style="9" customWidth="1"/>
    <col min="8195" max="8196" width="5.5703125" style="9" customWidth="1"/>
    <col min="8197" max="8197" width="7.140625" style="9" customWidth="1"/>
    <col min="8198" max="8198" width="8.28515625" style="9" customWidth="1"/>
    <col min="8199" max="8202" width="5.5703125" style="9" customWidth="1"/>
    <col min="8203" max="8203" width="5.5703125" style="9" bestFit="1" customWidth="1"/>
    <col min="8204" max="8204" width="6.5703125" style="9" customWidth="1"/>
    <col min="8205" max="8205" width="7.85546875" style="9" customWidth="1"/>
    <col min="8206" max="8206" width="7.140625" style="9" bestFit="1" customWidth="1"/>
    <col min="8207" max="8448" width="11.42578125" style="9" customWidth="1"/>
    <col min="8449" max="8449" width="9.7109375" style="9" customWidth="1"/>
    <col min="8450" max="8450" width="7.85546875" style="9" customWidth="1"/>
    <col min="8451" max="8452" width="5.5703125" style="9" customWidth="1"/>
    <col min="8453" max="8453" width="7.140625" style="9" customWidth="1"/>
    <col min="8454" max="8454" width="8.28515625" style="9" customWidth="1"/>
    <col min="8455" max="8458" width="5.5703125" style="9" customWidth="1"/>
    <col min="8459" max="8459" width="5.5703125" style="9" bestFit="1" customWidth="1"/>
    <col min="8460" max="8460" width="6.5703125" style="9" customWidth="1"/>
    <col min="8461" max="8461" width="7.85546875" style="9" customWidth="1"/>
    <col min="8462" max="8462" width="7.140625" style="9" bestFit="1" customWidth="1"/>
    <col min="8463" max="8704" width="11.42578125" style="9" customWidth="1"/>
    <col min="8705" max="8705" width="9.7109375" style="9" customWidth="1"/>
    <col min="8706" max="8706" width="7.85546875" style="9" customWidth="1"/>
    <col min="8707" max="8708" width="5.5703125" style="9" customWidth="1"/>
    <col min="8709" max="8709" width="7.140625" style="9" customWidth="1"/>
    <col min="8710" max="8710" width="8.28515625" style="9" customWidth="1"/>
    <col min="8711" max="8714" width="5.5703125" style="9" customWidth="1"/>
    <col min="8715" max="8715" width="5.5703125" style="9" bestFit="1" customWidth="1"/>
    <col min="8716" max="8716" width="6.5703125" style="9" customWidth="1"/>
    <col min="8717" max="8717" width="7.85546875" style="9" customWidth="1"/>
    <col min="8718" max="8718" width="7.140625" style="9" bestFit="1" customWidth="1"/>
    <col min="8719" max="8960" width="11.42578125" style="9" customWidth="1"/>
    <col min="8961" max="8961" width="9.7109375" style="9" customWidth="1"/>
    <col min="8962" max="8962" width="7.85546875" style="9" customWidth="1"/>
    <col min="8963" max="8964" width="5.5703125" style="9" customWidth="1"/>
    <col min="8965" max="8965" width="7.140625" style="9" customWidth="1"/>
    <col min="8966" max="8966" width="8.28515625" style="9" customWidth="1"/>
    <col min="8967" max="8970" width="5.5703125" style="9" customWidth="1"/>
    <col min="8971" max="8971" width="5.5703125" style="9" bestFit="1" customWidth="1"/>
    <col min="8972" max="8972" width="6.5703125" style="9" customWidth="1"/>
    <col min="8973" max="8973" width="7.85546875" style="9" customWidth="1"/>
    <col min="8974" max="8974" width="7.140625" style="9" bestFit="1" customWidth="1"/>
    <col min="8975" max="9216" width="11.42578125" style="9" customWidth="1"/>
    <col min="9217" max="9217" width="9.7109375" style="9" customWidth="1"/>
    <col min="9218" max="9218" width="7.85546875" style="9" customWidth="1"/>
    <col min="9219" max="9220" width="5.5703125" style="9" customWidth="1"/>
    <col min="9221" max="9221" width="7.140625" style="9" customWidth="1"/>
    <col min="9222" max="9222" width="8.28515625" style="9" customWidth="1"/>
    <col min="9223" max="9226" width="5.5703125" style="9" customWidth="1"/>
    <col min="9227" max="9227" width="5.5703125" style="9" bestFit="1" customWidth="1"/>
    <col min="9228" max="9228" width="6.5703125" style="9" customWidth="1"/>
    <col min="9229" max="9229" width="7.85546875" style="9" customWidth="1"/>
    <col min="9230" max="9230" width="7.140625" style="9" bestFit="1" customWidth="1"/>
    <col min="9231" max="9472" width="11.42578125" style="9" customWidth="1"/>
    <col min="9473" max="9473" width="9.7109375" style="9" customWidth="1"/>
    <col min="9474" max="9474" width="7.85546875" style="9" customWidth="1"/>
    <col min="9475" max="9476" width="5.5703125" style="9" customWidth="1"/>
    <col min="9477" max="9477" width="7.140625" style="9" customWidth="1"/>
    <col min="9478" max="9478" width="8.28515625" style="9" customWidth="1"/>
    <col min="9479" max="9482" width="5.5703125" style="9" customWidth="1"/>
    <col min="9483" max="9483" width="5.5703125" style="9" bestFit="1" customWidth="1"/>
    <col min="9484" max="9484" width="6.5703125" style="9" customWidth="1"/>
    <col min="9485" max="9485" width="7.85546875" style="9" customWidth="1"/>
    <col min="9486" max="9486" width="7.140625" style="9" bestFit="1" customWidth="1"/>
    <col min="9487" max="9728" width="11.42578125" style="9" customWidth="1"/>
    <col min="9729" max="9729" width="9.7109375" style="9" customWidth="1"/>
    <col min="9730" max="9730" width="7.85546875" style="9" customWidth="1"/>
    <col min="9731" max="9732" width="5.5703125" style="9" customWidth="1"/>
    <col min="9733" max="9733" width="7.140625" style="9" customWidth="1"/>
    <col min="9734" max="9734" width="8.28515625" style="9" customWidth="1"/>
    <col min="9735" max="9738" width="5.5703125" style="9" customWidth="1"/>
    <col min="9739" max="9739" width="5.5703125" style="9" bestFit="1" customWidth="1"/>
    <col min="9740" max="9740" width="6.5703125" style="9" customWidth="1"/>
    <col min="9741" max="9741" width="7.85546875" style="9" customWidth="1"/>
    <col min="9742" max="9742" width="7.140625" style="9" bestFit="1" customWidth="1"/>
    <col min="9743" max="9984" width="11.42578125" style="9" customWidth="1"/>
    <col min="9985" max="9985" width="9.7109375" style="9" customWidth="1"/>
    <col min="9986" max="9986" width="7.85546875" style="9" customWidth="1"/>
    <col min="9987" max="9988" width="5.5703125" style="9" customWidth="1"/>
    <col min="9989" max="9989" width="7.140625" style="9" customWidth="1"/>
    <col min="9990" max="9990" width="8.28515625" style="9" customWidth="1"/>
    <col min="9991" max="9994" width="5.5703125" style="9" customWidth="1"/>
    <col min="9995" max="9995" width="5.5703125" style="9" bestFit="1" customWidth="1"/>
    <col min="9996" max="9996" width="6.5703125" style="9" customWidth="1"/>
    <col min="9997" max="9997" width="7.85546875" style="9" customWidth="1"/>
    <col min="9998" max="9998" width="7.140625" style="9" bestFit="1" customWidth="1"/>
    <col min="9999" max="10240" width="11.42578125" style="9" customWidth="1"/>
    <col min="10241" max="10241" width="9.7109375" style="9" customWidth="1"/>
    <col min="10242" max="10242" width="7.85546875" style="9" customWidth="1"/>
    <col min="10243" max="10244" width="5.5703125" style="9" customWidth="1"/>
    <col min="10245" max="10245" width="7.140625" style="9" customWidth="1"/>
    <col min="10246" max="10246" width="8.28515625" style="9" customWidth="1"/>
    <col min="10247" max="10250" width="5.5703125" style="9" customWidth="1"/>
    <col min="10251" max="10251" width="5.5703125" style="9" bestFit="1" customWidth="1"/>
    <col min="10252" max="10252" width="6.5703125" style="9" customWidth="1"/>
    <col min="10253" max="10253" width="7.85546875" style="9" customWidth="1"/>
    <col min="10254" max="10254" width="7.140625" style="9" bestFit="1" customWidth="1"/>
    <col min="10255" max="10496" width="11.42578125" style="9" customWidth="1"/>
    <col min="10497" max="10497" width="9.7109375" style="9" customWidth="1"/>
    <col min="10498" max="10498" width="7.85546875" style="9" customWidth="1"/>
    <col min="10499" max="10500" width="5.5703125" style="9" customWidth="1"/>
    <col min="10501" max="10501" width="7.140625" style="9" customWidth="1"/>
    <col min="10502" max="10502" width="8.28515625" style="9" customWidth="1"/>
    <col min="10503" max="10506" width="5.5703125" style="9" customWidth="1"/>
    <col min="10507" max="10507" width="5.5703125" style="9" bestFit="1" customWidth="1"/>
    <col min="10508" max="10508" width="6.5703125" style="9" customWidth="1"/>
    <col min="10509" max="10509" width="7.85546875" style="9" customWidth="1"/>
    <col min="10510" max="10510" width="7.140625" style="9" bestFit="1" customWidth="1"/>
    <col min="10511" max="10752" width="11.42578125" style="9" customWidth="1"/>
    <col min="10753" max="10753" width="9.7109375" style="9" customWidth="1"/>
    <col min="10754" max="10754" width="7.85546875" style="9" customWidth="1"/>
    <col min="10755" max="10756" width="5.5703125" style="9" customWidth="1"/>
    <col min="10757" max="10757" width="7.140625" style="9" customWidth="1"/>
    <col min="10758" max="10758" width="8.28515625" style="9" customWidth="1"/>
    <col min="10759" max="10762" width="5.5703125" style="9" customWidth="1"/>
    <col min="10763" max="10763" width="5.5703125" style="9" bestFit="1" customWidth="1"/>
    <col min="10764" max="10764" width="6.5703125" style="9" customWidth="1"/>
    <col min="10765" max="10765" width="7.85546875" style="9" customWidth="1"/>
    <col min="10766" max="10766" width="7.140625" style="9" bestFit="1" customWidth="1"/>
    <col min="10767" max="11008" width="11.42578125" style="9" customWidth="1"/>
    <col min="11009" max="11009" width="9.7109375" style="9" customWidth="1"/>
    <col min="11010" max="11010" width="7.85546875" style="9" customWidth="1"/>
    <col min="11011" max="11012" width="5.5703125" style="9" customWidth="1"/>
    <col min="11013" max="11013" width="7.140625" style="9" customWidth="1"/>
    <col min="11014" max="11014" width="8.28515625" style="9" customWidth="1"/>
    <col min="11015" max="11018" width="5.5703125" style="9" customWidth="1"/>
    <col min="11019" max="11019" width="5.5703125" style="9" bestFit="1" customWidth="1"/>
    <col min="11020" max="11020" width="6.5703125" style="9" customWidth="1"/>
    <col min="11021" max="11021" width="7.85546875" style="9" customWidth="1"/>
    <col min="11022" max="11022" width="7.140625" style="9" bestFit="1" customWidth="1"/>
    <col min="11023" max="11264" width="11.42578125" style="9" customWidth="1"/>
    <col min="11265" max="11265" width="9.7109375" style="9" customWidth="1"/>
    <col min="11266" max="11266" width="7.85546875" style="9" customWidth="1"/>
    <col min="11267" max="11268" width="5.5703125" style="9" customWidth="1"/>
    <col min="11269" max="11269" width="7.140625" style="9" customWidth="1"/>
    <col min="11270" max="11270" width="8.28515625" style="9" customWidth="1"/>
    <col min="11271" max="11274" width="5.5703125" style="9" customWidth="1"/>
    <col min="11275" max="11275" width="5.5703125" style="9" bestFit="1" customWidth="1"/>
    <col min="11276" max="11276" width="6.5703125" style="9" customWidth="1"/>
    <col min="11277" max="11277" width="7.85546875" style="9" customWidth="1"/>
    <col min="11278" max="11278" width="7.140625" style="9" bestFit="1" customWidth="1"/>
    <col min="11279" max="11520" width="11.42578125" style="9" customWidth="1"/>
    <col min="11521" max="11521" width="9.7109375" style="9" customWidth="1"/>
    <col min="11522" max="11522" width="7.85546875" style="9" customWidth="1"/>
    <col min="11523" max="11524" width="5.5703125" style="9" customWidth="1"/>
    <col min="11525" max="11525" width="7.140625" style="9" customWidth="1"/>
    <col min="11526" max="11526" width="8.28515625" style="9" customWidth="1"/>
    <col min="11527" max="11530" width="5.5703125" style="9" customWidth="1"/>
    <col min="11531" max="11531" width="5.5703125" style="9" bestFit="1" customWidth="1"/>
    <col min="11532" max="11532" width="6.5703125" style="9" customWidth="1"/>
    <col min="11533" max="11533" width="7.85546875" style="9" customWidth="1"/>
    <col min="11534" max="11534" width="7.140625" style="9" bestFit="1" customWidth="1"/>
    <col min="11535" max="11776" width="11.42578125" style="9" customWidth="1"/>
    <col min="11777" max="11777" width="9.7109375" style="9" customWidth="1"/>
    <col min="11778" max="11778" width="7.85546875" style="9" customWidth="1"/>
    <col min="11779" max="11780" width="5.5703125" style="9" customWidth="1"/>
    <col min="11781" max="11781" width="7.140625" style="9" customWidth="1"/>
    <col min="11782" max="11782" width="8.28515625" style="9" customWidth="1"/>
    <col min="11783" max="11786" width="5.5703125" style="9" customWidth="1"/>
    <col min="11787" max="11787" width="5.5703125" style="9" bestFit="1" customWidth="1"/>
    <col min="11788" max="11788" width="6.5703125" style="9" customWidth="1"/>
    <col min="11789" max="11789" width="7.85546875" style="9" customWidth="1"/>
    <col min="11790" max="11790" width="7.140625" style="9" bestFit="1" customWidth="1"/>
    <col min="11791" max="12032" width="11.42578125" style="9" customWidth="1"/>
    <col min="12033" max="12033" width="9.7109375" style="9" customWidth="1"/>
    <col min="12034" max="12034" width="7.85546875" style="9" customWidth="1"/>
    <col min="12035" max="12036" width="5.5703125" style="9" customWidth="1"/>
    <col min="12037" max="12037" width="7.140625" style="9" customWidth="1"/>
    <col min="12038" max="12038" width="8.28515625" style="9" customWidth="1"/>
    <col min="12039" max="12042" width="5.5703125" style="9" customWidth="1"/>
    <col min="12043" max="12043" width="5.5703125" style="9" bestFit="1" customWidth="1"/>
    <col min="12044" max="12044" width="6.5703125" style="9" customWidth="1"/>
    <col min="12045" max="12045" width="7.85546875" style="9" customWidth="1"/>
    <col min="12046" max="12046" width="7.140625" style="9" bestFit="1" customWidth="1"/>
    <col min="12047" max="12288" width="11.42578125" style="9" customWidth="1"/>
    <col min="12289" max="12289" width="9.7109375" style="9" customWidth="1"/>
    <col min="12290" max="12290" width="7.85546875" style="9" customWidth="1"/>
    <col min="12291" max="12292" width="5.5703125" style="9" customWidth="1"/>
    <col min="12293" max="12293" width="7.140625" style="9" customWidth="1"/>
    <col min="12294" max="12294" width="8.28515625" style="9" customWidth="1"/>
    <col min="12295" max="12298" width="5.5703125" style="9" customWidth="1"/>
    <col min="12299" max="12299" width="5.5703125" style="9" bestFit="1" customWidth="1"/>
    <col min="12300" max="12300" width="6.5703125" style="9" customWidth="1"/>
    <col min="12301" max="12301" width="7.85546875" style="9" customWidth="1"/>
    <col min="12302" max="12302" width="7.140625" style="9" bestFit="1" customWidth="1"/>
    <col min="12303" max="12544" width="11.42578125" style="9" customWidth="1"/>
    <col min="12545" max="12545" width="9.7109375" style="9" customWidth="1"/>
    <col min="12546" max="12546" width="7.85546875" style="9" customWidth="1"/>
    <col min="12547" max="12548" width="5.5703125" style="9" customWidth="1"/>
    <col min="12549" max="12549" width="7.140625" style="9" customWidth="1"/>
    <col min="12550" max="12550" width="8.28515625" style="9" customWidth="1"/>
    <col min="12551" max="12554" width="5.5703125" style="9" customWidth="1"/>
    <col min="12555" max="12555" width="5.5703125" style="9" bestFit="1" customWidth="1"/>
    <col min="12556" max="12556" width="6.5703125" style="9" customWidth="1"/>
    <col min="12557" max="12557" width="7.85546875" style="9" customWidth="1"/>
    <col min="12558" max="12558" width="7.140625" style="9" bestFit="1" customWidth="1"/>
    <col min="12559" max="12800" width="11.42578125" style="9" customWidth="1"/>
    <col min="12801" max="12801" width="9.7109375" style="9" customWidth="1"/>
    <col min="12802" max="12802" width="7.85546875" style="9" customWidth="1"/>
    <col min="12803" max="12804" width="5.5703125" style="9" customWidth="1"/>
    <col min="12805" max="12805" width="7.140625" style="9" customWidth="1"/>
    <col min="12806" max="12806" width="8.28515625" style="9" customWidth="1"/>
    <col min="12807" max="12810" width="5.5703125" style="9" customWidth="1"/>
    <col min="12811" max="12811" width="5.5703125" style="9" bestFit="1" customWidth="1"/>
    <col min="12812" max="12812" width="6.5703125" style="9" customWidth="1"/>
    <col min="12813" max="12813" width="7.85546875" style="9" customWidth="1"/>
    <col min="12814" max="12814" width="7.140625" style="9" bestFit="1" customWidth="1"/>
    <col min="12815" max="13056" width="11.42578125" style="9" customWidth="1"/>
    <col min="13057" max="13057" width="9.7109375" style="9" customWidth="1"/>
    <col min="13058" max="13058" width="7.85546875" style="9" customWidth="1"/>
    <col min="13059" max="13060" width="5.5703125" style="9" customWidth="1"/>
    <col min="13061" max="13061" width="7.140625" style="9" customWidth="1"/>
    <col min="13062" max="13062" width="8.28515625" style="9" customWidth="1"/>
    <col min="13063" max="13066" width="5.5703125" style="9" customWidth="1"/>
    <col min="13067" max="13067" width="5.5703125" style="9" bestFit="1" customWidth="1"/>
    <col min="13068" max="13068" width="6.5703125" style="9" customWidth="1"/>
    <col min="13069" max="13069" width="7.85546875" style="9" customWidth="1"/>
    <col min="13070" max="13070" width="7.140625" style="9" bestFit="1" customWidth="1"/>
    <col min="13071" max="13312" width="11.42578125" style="9" customWidth="1"/>
    <col min="13313" max="13313" width="9.7109375" style="9" customWidth="1"/>
    <col min="13314" max="13314" width="7.85546875" style="9" customWidth="1"/>
    <col min="13315" max="13316" width="5.5703125" style="9" customWidth="1"/>
    <col min="13317" max="13317" width="7.140625" style="9" customWidth="1"/>
    <col min="13318" max="13318" width="8.28515625" style="9" customWidth="1"/>
    <col min="13319" max="13322" width="5.5703125" style="9" customWidth="1"/>
    <col min="13323" max="13323" width="5.5703125" style="9" bestFit="1" customWidth="1"/>
    <col min="13324" max="13324" width="6.5703125" style="9" customWidth="1"/>
    <col min="13325" max="13325" width="7.85546875" style="9" customWidth="1"/>
    <col min="13326" max="13326" width="7.140625" style="9" bestFit="1" customWidth="1"/>
    <col min="13327" max="13568" width="11.42578125" style="9" customWidth="1"/>
    <col min="13569" max="13569" width="9.7109375" style="9" customWidth="1"/>
    <col min="13570" max="13570" width="7.85546875" style="9" customWidth="1"/>
    <col min="13571" max="13572" width="5.5703125" style="9" customWidth="1"/>
    <col min="13573" max="13573" width="7.140625" style="9" customWidth="1"/>
    <col min="13574" max="13574" width="8.28515625" style="9" customWidth="1"/>
    <col min="13575" max="13578" width="5.5703125" style="9" customWidth="1"/>
    <col min="13579" max="13579" width="5.5703125" style="9" bestFit="1" customWidth="1"/>
    <col min="13580" max="13580" width="6.5703125" style="9" customWidth="1"/>
    <col min="13581" max="13581" width="7.85546875" style="9" customWidth="1"/>
    <col min="13582" max="13582" width="7.140625" style="9" bestFit="1" customWidth="1"/>
    <col min="13583" max="13824" width="11.42578125" style="9" customWidth="1"/>
    <col min="13825" max="13825" width="9.7109375" style="9" customWidth="1"/>
    <col min="13826" max="13826" width="7.85546875" style="9" customWidth="1"/>
    <col min="13827" max="13828" width="5.5703125" style="9" customWidth="1"/>
    <col min="13829" max="13829" width="7.140625" style="9" customWidth="1"/>
    <col min="13830" max="13830" width="8.28515625" style="9" customWidth="1"/>
    <col min="13831" max="13834" width="5.5703125" style="9" customWidth="1"/>
    <col min="13835" max="13835" width="5.5703125" style="9" bestFit="1" customWidth="1"/>
    <col min="13836" max="13836" width="6.5703125" style="9" customWidth="1"/>
    <col min="13837" max="13837" width="7.85546875" style="9" customWidth="1"/>
    <col min="13838" max="13838" width="7.140625" style="9" bestFit="1" customWidth="1"/>
    <col min="13839" max="14080" width="11.42578125" style="9" customWidth="1"/>
    <col min="14081" max="14081" width="9.7109375" style="9" customWidth="1"/>
    <col min="14082" max="14082" width="7.85546875" style="9" customWidth="1"/>
    <col min="14083" max="14084" width="5.5703125" style="9" customWidth="1"/>
    <col min="14085" max="14085" width="7.140625" style="9" customWidth="1"/>
    <col min="14086" max="14086" width="8.28515625" style="9" customWidth="1"/>
    <col min="14087" max="14090" width="5.5703125" style="9" customWidth="1"/>
    <col min="14091" max="14091" width="5.5703125" style="9" bestFit="1" customWidth="1"/>
    <col min="14092" max="14092" width="6.5703125" style="9" customWidth="1"/>
    <col min="14093" max="14093" width="7.85546875" style="9" customWidth="1"/>
    <col min="14094" max="14094" width="7.140625" style="9" bestFit="1" customWidth="1"/>
    <col min="14095" max="14336" width="11.42578125" style="9" customWidth="1"/>
    <col min="14337" max="14337" width="9.7109375" style="9" customWidth="1"/>
    <col min="14338" max="14338" width="7.85546875" style="9" customWidth="1"/>
    <col min="14339" max="14340" width="5.5703125" style="9" customWidth="1"/>
    <col min="14341" max="14341" width="7.140625" style="9" customWidth="1"/>
    <col min="14342" max="14342" width="8.28515625" style="9" customWidth="1"/>
    <col min="14343" max="14346" width="5.5703125" style="9" customWidth="1"/>
    <col min="14347" max="14347" width="5.5703125" style="9" bestFit="1" customWidth="1"/>
    <col min="14348" max="14348" width="6.5703125" style="9" customWidth="1"/>
    <col min="14349" max="14349" width="7.85546875" style="9" customWidth="1"/>
    <col min="14350" max="14350" width="7.140625" style="9" bestFit="1" customWidth="1"/>
    <col min="14351" max="14592" width="11.42578125" style="9" customWidth="1"/>
    <col min="14593" max="14593" width="9.7109375" style="9" customWidth="1"/>
    <col min="14594" max="14594" width="7.85546875" style="9" customWidth="1"/>
    <col min="14595" max="14596" width="5.5703125" style="9" customWidth="1"/>
    <col min="14597" max="14597" width="7.140625" style="9" customWidth="1"/>
    <col min="14598" max="14598" width="8.28515625" style="9" customWidth="1"/>
    <col min="14599" max="14602" width="5.5703125" style="9" customWidth="1"/>
    <col min="14603" max="14603" width="5.5703125" style="9" bestFit="1" customWidth="1"/>
    <col min="14604" max="14604" width="6.5703125" style="9" customWidth="1"/>
    <col min="14605" max="14605" width="7.85546875" style="9" customWidth="1"/>
    <col min="14606" max="14606" width="7.140625" style="9" bestFit="1" customWidth="1"/>
    <col min="14607" max="14848" width="11.42578125" style="9" customWidth="1"/>
    <col min="14849" max="14849" width="9.7109375" style="9" customWidth="1"/>
    <col min="14850" max="14850" width="7.85546875" style="9" customWidth="1"/>
    <col min="14851" max="14852" width="5.5703125" style="9" customWidth="1"/>
    <col min="14853" max="14853" width="7.140625" style="9" customWidth="1"/>
    <col min="14854" max="14854" width="8.28515625" style="9" customWidth="1"/>
    <col min="14855" max="14858" width="5.5703125" style="9" customWidth="1"/>
    <col min="14859" max="14859" width="5.5703125" style="9" bestFit="1" customWidth="1"/>
    <col min="14860" max="14860" width="6.5703125" style="9" customWidth="1"/>
    <col min="14861" max="14861" width="7.85546875" style="9" customWidth="1"/>
    <col min="14862" max="14862" width="7.140625" style="9" bestFit="1" customWidth="1"/>
    <col min="14863" max="15104" width="11.42578125" style="9" customWidth="1"/>
    <col min="15105" max="15105" width="9.7109375" style="9" customWidth="1"/>
    <col min="15106" max="15106" width="7.85546875" style="9" customWidth="1"/>
    <col min="15107" max="15108" width="5.5703125" style="9" customWidth="1"/>
    <col min="15109" max="15109" width="7.140625" style="9" customWidth="1"/>
    <col min="15110" max="15110" width="8.28515625" style="9" customWidth="1"/>
    <col min="15111" max="15114" width="5.5703125" style="9" customWidth="1"/>
    <col min="15115" max="15115" width="5.5703125" style="9" bestFit="1" customWidth="1"/>
    <col min="15116" max="15116" width="6.5703125" style="9" customWidth="1"/>
    <col min="15117" max="15117" width="7.85546875" style="9" customWidth="1"/>
    <col min="15118" max="15118" width="7.140625" style="9" bestFit="1" customWidth="1"/>
    <col min="15119" max="15360" width="11.42578125" style="9" customWidth="1"/>
    <col min="15361" max="15361" width="9.7109375" style="9" customWidth="1"/>
    <col min="15362" max="15362" width="7.85546875" style="9" customWidth="1"/>
    <col min="15363" max="15364" width="5.5703125" style="9" customWidth="1"/>
    <col min="15365" max="15365" width="7.140625" style="9" customWidth="1"/>
    <col min="15366" max="15366" width="8.28515625" style="9" customWidth="1"/>
    <col min="15367" max="15370" width="5.5703125" style="9" customWidth="1"/>
    <col min="15371" max="15371" width="5.5703125" style="9" bestFit="1" customWidth="1"/>
    <col min="15372" max="15372" width="6.5703125" style="9" customWidth="1"/>
    <col min="15373" max="15373" width="7.85546875" style="9" customWidth="1"/>
    <col min="15374" max="15374" width="7.140625" style="9" bestFit="1" customWidth="1"/>
    <col min="15375" max="15616" width="11.42578125" style="9" customWidth="1"/>
    <col min="15617" max="15617" width="9.7109375" style="9" customWidth="1"/>
    <col min="15618" max="15618" width="7.85546875" style="9" customWidth="1"/>
    <col min="15619" max="15620" width="5.5703125" style="9" customWidth="1"/>
    <col min="15621" max="15621" width="7.140625" style="9" customWidth="1"/>
    <col min="15622" max="15622" width="8.28515625" style="9" customWidth="1"/>
    <col min="15623" max="15626" width="5.5703125" style="9" customWidth="1"/>
    <col min="15627" max="15627" width="5.5703125" style="9" bestFit="1" customWidth="1"/>
    <col min="15628" max="15628" width="6.5703125" style="9" customWidth="1"/>
    <col min="15629" max="15629" width="7.85546875" style="9" customWidth="1"/>
    <col min="15630" max="15630" width="7.140625" style="9" bestFit="1" customWidth="1"/>
    <col min="15631" max="15872" width="11.42578125" style="9" customWidth="1"/>
    <col min="15873" max="15873" width="9.7109375" style="9" customWidth="1"/>
    <col min="15874" max="15874" width="7.85546875" style="9" customWidth="1"/>
    <col min="15875" max="15876" width="5.5703125" style="9" customWidth="1"/>
    <col min="15877" max="15877" width="7.140625" style="9" customWidth="1"/>
    <col min="15878" max="15878" width="8.28515625" style="9" customWidth="1"/>
    <col min="15879" max="15882" width="5.5703125" style="9" customWidth="1"/>
    <col min="15883" max="15883" width="5.5703125" style="9" bestFit="1" customWidth="1"/>
    <col min="15884" max="15884" width="6.5703125" style="9" customWidth="1"/>
    <col min="15885" max="15885" width="7.85546875" style="9" customWidth="1"/>
    <col min="15886" max="15886" width="7.140625" style="9" bestFit="1" customWidth="1"/>
    <col min="15887" max="16128" width="11.42578125" style="9" customWidth="1"/>
    <col min="16129" max="16129" width="9.7109375" style="9" customWidth="1"/>
    <col min="16130" max="16130" width="7.85546875" style="9" customWidth="1"/>
    <col min="16131" max="16132" width="5.5703125" style="9" customWidth="1"/>
    <col min="16133" max="16133" width="7.140625" style="9" customWidth="1"/>
    <col min="16134" max="16134" width="8.28515625" style="9" customWidth="1"/>
    <col min="16135" max="16138" width="5.5703125" style="9" customWidth="1"/>
    <col min="16139" max="16139" width="5.5703125" style="9" bestFit="1" customWidth="1"/>
    <col min="16140" max="16140" width="6.5703125" style="9" customWidth="1"/>
    <col min="16141" max="16141" width="7.85546875" style="9" customWidth="1"/>
    <col min="16142" max="16142" width="7.140625" style="9" bestFit="1" customWidth="1"/>
    <col min="16143" max="16384" width="11.42578125" style="9" customWidth="1"/>
  </cols>
  <sheetData>
    <row r="1" spans="1:14" ht="15.75" x14ac:dyDescent="0.2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x14ac:dyDescent="0.25">
      <c r="A3" s="6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x14ac:dyDescent="0.2">
      <c r="A4" s="10" t="s">
        <v>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1" t="s">
        <v>2</v>
      </c>
      <c r="L4" s="10" t="s">
        <v>20</v>
      </c>
      <c r="M4" s="10" t="s">
        <v>21</v>
      </c>
      <c r="N4" s="10" t="s">
        <v>3</v>
      </c>
    </row>
    <row r="5" spans="1:14" x14ac:dyDescent="0.2">
      <c r="A5" s="12" t="s">
        <v>4</v>
      </c>
      <c r="B5" s="13">
        <v>-1000</v>
      </c>
      <c r="C5" s="13">
        <v>300</v>
      </c>
      <c r="D5" s="13">
        <v>300</v>
      </c>
      <c r="E5" s="13">
        <v>300</v>
      </c>
      <c r="F5" s="13">
        <v>300</v>
      </c>
      <c r="G5" s="13">
        <v>300</v>
      </c>
      <c r="H5" s="13">
        <v>300</v>
      </c>
      <c r="I5" s="13"/>
      <c r="J5" s="13"/>
      <c r="K5" s="14">
        <f>+NPV(10%,C5:J5)+B5</f>
        <v>306.57820983866736</v>
      </c>
      <c r="L5" s="15">
        <f>+PMT(10%,6,-K5)</f>
        <v>70.392619637332572</v>
      </c>
      <c r="M5" s="16">
        <f t="shared" ref="M5:M11" si="0">+IRR(B5:J5)</f>
        <v>0.19905414709457236</v>
      </c>
      <c r="N5" s="17">
        <f t="shared" ref="N5:N11" si="1">+K5/-B5</f>
        <v>0.30657820983866735</v>
      </c>
    </row>
    <row r="6" spans="1:14" x14ac:dyDescent="0.2">
      <c r="A6" s="12" t="s">
        <v>5</v>
      </c>
      <c r="B6" s="13">
        <v>-300</v>
      </c>
      <c r="C6" s="13">
        <v>120</v>
      </c>
      <c r="D6" s="13">
        <v>120</v>
      </c>
      <c r="E6" s="13">
        <v>120</v>
      </c>
      <c r="F6" s="13">
        <v>120</v>
      </c>
      <c r="G6" s="13">
        <v>120</v>
      </c>
      <c r="H6" s="13"/>
      <c r="I6" s="13"/>
      <c r="J6" s="13"/>
      <c r="K6" s="14">
        <f t="shared" ref="K6:K11" si="2">+NPV(10%,C6:J6)+B6</f>
        <v>154.89441232901362</v>
      </c>
      <c r="L6" s="15">
        <f>+PMT(10%,5,-K6)</f>
        <v>40.860755761576343</v>
      </c>
      <c r="M6" s="16">
        <f t="shared" si="0"/>
        <v>0.28649290249767567</v>
      </c>
      <c r="N6" s="17">
        <f t="shared" si="1"/>
        <v>0.51631470776337873</v>
      </c>
    </row>
    <row r="7" spans="1:14" x14ac:dyDescent="0.2">
      <c r="A7" s="12" t="s">
        <v>6</v>
      </c>
      <c r="B7" s="13">
        <v>-1500</v>
      </c>
      <c r="C7" s="13">
        <v>350</v>
      </c>
      <c r="D7" s="13">
        <v>350</v>
      </c>
      <c r="E7" s="13">
        <v>350</v>
      </c>
      <c r="F7" s="13">
        <v>350</v>
      </c>
      <c r="G7" s="13">
        <v>350</v>
      </c>
      <c r="H7" s="13">
        <v>350</v>
      </c>
      <c r="I7" s="13">
        <v>350</v>
      </c>
      <c r="J7" s="13">
        <v>350</v>
      </c>
      <c r="K7" s="14">
        <f t="shared" si="2"/>
        <v>367.22416926593223</v>
      </c>
      <c r="L7" s="15">
        <f>+PMT(10%,8,-K7)</f>
        <v>68.833973637779692</v>
      </c>
      <c r="M7" s="16">
        <f t="shared" si="0"/>
        <v>0.16417921293841387</v>
      </c>
      <c r="N7" s="17">
        <f t="shared" si="1"/>
        <v>0.24481611284395483</v>
      </c>
    </row>
    <row r="8" spans="1:14" x14ac:dyDescent="0.2">
      <c r="A8" s="12" t="s">
        <v>7</v>
      </c>
      <c r="B8" s="13">
        <v>-800</v>
      </c>
      <c r="C8" s="13">
        <v>180</v>
      </c>
      <c r="D8" s="13">
        <v>180</v>
      </c>
      <c r="E8" s="13">
        <v>180</v>
      </c>
      <c r="F8" s="13">
        <v>180</v>
      </c>
      <c r="G8" s="13">
        <v>180</v>
      </c>
      <c r="H8" s="13">
        <v>180</v>
      </c>
      <c r="I8" s="13">
        <v>180</v>
      </c>
      <c r="J8" s="13"/>
      <c r="K8" s="14">
        <f t="shared" si="2"/>
        <v>76.315387184727683</v>
      </c>
      <c r="L8" s="15">
        <f>+PMT(10%,7,-K8)</f>
        <v>15.675600239523428</v>
      </c>
      <c r="M8" s="16">
        <f t="shared" si="0"/>
        <v>0.1284200596615821</v>
      </c>
      <c r="N8" s="17">
        <f t="shared" si="1"/>
        <v>9.5394233980909598E-2</v>
      </c>
    </row>
    <row r="9" spans="1:14" x14ac:dyDescent="0.2">
      <c r="A9" s="12" t="s">
        <v>8</v>
      </c>
      <c r="B9" s="13">
        <v>-1600</v>
      </c>
      <c r="C9" s="13">
        <v>450</v>
      </c>
      <c r="D9" s="13">
        <v>450</v>
      </c>
      <c r="E9" s="13">
        <v>450</v>
      </c>
      <c r="F9" s="13">
        <v>450</v>
      </c>
      <c r="G9" s="13">
        <v>450</v>
      </c>
      <c r="H9" s="13">
        <v>450</v>
      </c>
      <c r="I9" s="13"/>
      <c r="J9" s="13"/>
      <c r="K9" s="14">
        <f t="shared" si="2"/>
        <v>359.86731475800116</v>
      </c>
      <c r="L9" s="15">
        <f>+PMT(10%,6,-K9)</f>
        <v>82.628191419732133</v>
      </c>
      <c r="M9" s="16">
        <f t="shared" si="0"/>
        <v>0.17362320697352507</v>
      </c>
      <c r="N9" s="17">
        <f t="shared" si="1"/>
        <v>0.22491707172375072</v>
      </c>
    </row>
    <row r="10" spans="1:14" x14ac:dyDescent="0.2">
      <c r="A10" s="12" t="s">
        <v>22</v>
      </c>
      <c r="B10" s="13">
        <v>-2200</v>
      </c>
      <c r="C10" s="13">
        <v>540</v>
      </c>
      <c r="D10" s="13">
        <v>540</v>
      </c>
      <c r="E10" s="13">
        <v>540</v>
      </c>
      <c r="F10" s="13">
        <v>540</v>
      </c>
      <c r="G10" s="13">
        <v>540</v>
      </c>
      <c r="H10" s="13">
        <v>540</v>
      </c>
      <c r="I10" s="13"/>
      <c r="J10" s="13"/>
      <c r="K10" s="14">
        <f t="shared" si="2"/>
        <v>151.8407777096013</v>
      </c>
      <c r="L10" s="15">
        <f>+PMT(10%,6,-K10)</f>
        <v>34.863763202131658</v>
      </c>
      <c r="M10" s="16">
        <f t="shared" si="0"/>
        <v>0.12322960926368975</v>
      </c>
      <c r="N10" s="17">
        <f t="shared" si="1"/>
        <v>6.9018535322546051E-2</v>
      </c>
    </row>
    <row r="11" spans="1:14" x14ac:dyDescent="0.2">
      <c r="A11" s="12" t="s">
        <v>23</v>
      </c>
      <c r="B11" s="13">
        <v>-400</v>
      </c>
      <c r="C11" s="13">
        <v>100</v>
      </c>
      <c r="D11" s="13">
        <v>100</v>
      </c>
      <c r="E11" s="13">
        <v>100</v>
      </c>
      <c r="F11" s="13">
        <v>100</v>
      </c>
      <c r="G11" s="13">
        <v>100</v>
      </c>
      <c r="H11" s="13">
        <v>100</v>
      </c>
      <c r="I11" s="13">
        <v>100</v>
      </c>
      <c r="J11" s="13">
        <v>100</v>
      </c>
      <c r="K11" s="14">
        <f t="shared" si="2"/>
        <v>133.49261979026642</v>
      </c>
      <c r="L11" s="15">
        <f>+PMT(10%,8,-K11)</f>
        <v>25.022392970074591</v>
      </c>
      <c r="M11" s="16">
        <f t="shared" si="0"/>
        <v>0.18623711888124417</v>
      </c>
      <c r="N11" s="17">
        <f t="shared" si="1"/>
        <v>0.33373154947566602</v>
      </c>
    </row>
    <row r="12" spans="1:14" ht="15.7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8"/>
    </row>
    <row r="13" spans="1:14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15.75" x14ac:dyDescent="0.25">
      <c r="A14" s="6" t="s">
        <v>24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15.75" x14ac:dyDescent="0.25">
      <c r="A15" s="11" t="s">
        <v>0</v>
      </c>
      <c r="B15" s="11" t="s">
        <v>1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16</v>
      </c>
      <c r="H15" s="11" t="s">
        <v>17</v>
      </c>
      <c r="I15" s="11" t="s">
        <v>18</v>
      </c>
      <c r="J15" s="11" t="s">
        <v>19</v>
      </c>
      <c r="K15" s="11" t="s">
        <v>2</v>
      </c>
      <c r="L15" s="11"/>
      <c r="M15" s="11"/>
      <c r="N15" s="8"/>
    </row>
    <row r="16" spans="1:14" ht="15.75" x14ac:dyDescent="0.25">
      <c r="A16" s="20" t="s">
        <v>6</v>
      </c>
      <c r="B16" s="13">
        <v>-1500</v>
      </c>
      <c r="C16" s="21">
        <v>350</v>
      </c>
      <c r="D16" s="21">
        <v>350</v>
      </c>
      <c r="E16" s="21">
        <v>350</v>
      </c>
      <c r="F16" s="21">
        <v>350</v>
      </c>
      <c r="G16" s="21">
        <v>350</v>
      </c>
      <c r="H16" s="21">
        <v>350</v>
      </c>
      <c r="I16" s="21">
        <v>350</v>
      </c>
      <c r="J16" s="21">
        <v>350</v>
      </c>
      <c r="K16" s="15">
        <f t="shared" ref="K16:K22" si="3">+NPV(10%,C16:J16)+B16</f>
        <v>367.22416926593223</v>
      </c>
      <c r="L16" s="16"/>
      <c r="M16" s="17"/>
      <c r="N16" s="8"/>
    </row>
    <row r="17" spans="1:16" ht="15.75" x14ac:dyDescent="0.25">
      <c r="A17" s="20" t="s">
        <v>8</v>
      </c>
      <c r="B17" s="13">
        <v>-1600</v>
      </c>
      <c r="C17" s="21">
        <v>450</v>
      </c>
      <c r="D17" s="21">
        <v>450</v>
      </c>
      <c r="E17" s="21">
        <v>450</v>
      </c>
      <c r="F17" s="21">
        <v>450</v>
      </c>
      <c r="G17" s="21">
        <v>450</v>
      </c>
      <c r="H17" s="21">
        <v>450</v>
      </c>
      <c r="I17" s="21"/>
      <c r="J17" s="21"/>
      <c r="K17" s="15">
        <f t="shared" si="3"/>
        <v>359.86731475800116</v>
      </c>
      <c r="L17" s="16"/>
      <c r="M17" s="17"/>
      <c r="N17" s="8"/>
    </row>
    <row r="18" spans="1:16" ht="15.75" x14ac:dyDescent="0.25">
      <c r="A18" s="20" t="s">
        <v>4</v>
      </c>
      <c r="B18" s="13">
        <v>-1000</v>
      </c>
      <c r="C18" s="21">
        <v>300</v>
      </c>
      <c r="D18" s="21">
        <v>300</v>
      </c>
      <c r="E18" s="21">
        <v>300</v>
      </c>
      <c r="F18" s="21">
        <v>300</v>
      </c>
      <c r="G18" s="21">
        <v>300</v>
      </c>
      <c r="H18" s="21">
        <v>300</v>
      </c>
      <c r="I18" s="21"/>
      <c r="J18" s="21"/>
      <c r="K18" s="15">
        <f t="shared" si="3"/>
        <v>306.57820983866736</v>
      </c>
      <c r="L18" s="16"/>
      <c r="M18" s="17"/>
      <c r="N18" s="8"/>
    </row>
    <row r="19" spans="1:16" ht="15.75" x14ac:dyDescent="0.25">
      <c r="A19" s="12" t="s">
        <v>5</v>
      </c>
      <c r="B19" s="13">
        <v>-300</v>
      </c>
      <c r="C19" s="21">
        <v>120</v>
      </c>
      <c r="D19" s="21">
        <v>120</v>
      </c>
      <c r="E19" s="21">
        <v>120</v>
      </c>
      <c r="F19" s="21">
        <v>120</v>
      </c>
      <c r="G19" s="21">
        <v>120</v>
      </c>
      <c r="H19" s="21"/>
      <c r="I19" s="21"/>
      <c r="J19" s="21"/>
      <c r="K19" s="15">
        <f t="shared" si="3"/>
        <v>154.89441232901362</v>
      </c>
      <c r="L19" s="16"/>
      <c r="M19" s="17"/>
      <c r="N19" s="8"/>
    </row>
    <row r="20" spans="1:16" ht="15.75" x14ac:dyDescent="0.25">
      <c r="A20" s="12" t="s">
        <v>22</v>
      </c>
      <c r="B20" s="13">
        <v>-2200</v>
      </c>
      <c r="C20" s="21">
        <v>540</v>
      </c>
      <c r="D20" s="21">
        <v>540</v>
      </c>
      <c r="E20" s="21">
        <v>540</v>
      </c>
      <c r="F20" s="21">
        <v>540</v>
      </c>
      <c r="G20" s="21">
        <v>540</v>
      </c>
      <c r="H20" s="21">
        <v>540</v>
      </c>
      <c r="I20" s="21"/>
      <c r="J20" s="21"/>
      <c r="K20" s="15">
        <f t="shared" si="3"/>
        <v>151.8407777096013</v>
      </c>
      <c r="L20" s="16"/>
      <c r="M20" s="17"/>
      <c r="N20" s="8"/>
    </row>
    <row r="21" spans="1:16" ht="15.75" x14ac:dyDescent="0.25">
      <c r="A21" s="12" t="s">
        <v>23</v>
      </c>
      <c r="B21" s="13">
        <v>-400</v>
      </c>
      <c r="C21" s="21">
        <v>100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15">
        <f t="shared" si="3"/>
        <v>133.49261979026642</v>
      </c>
      <c r="L21" s="16"/>
      <c r="M21" s="17"/>
      <c r="N21" s="8"/>
      <c r="O21" s="22">
        <f>+SUM(B16,B17,B19,B21)</f>
        <v>-3800</v>
      </c>
      <c r="P21" s="22">
        <f>+SUM(C16,C17,C19,C21)</f>
        <v>1020</v>
      </c>
    </row>
    <row r="22" spans="1:16" ht="15.75" x14ac:dyDescent="0.25">
      <c r="A22" s="12" t="s">
        <v>7</v>
      </c>
      <c r="B22" s="13">
        <v>-800</v>
      </c>
      <c r="C22" s="21">
        <v>180</v>
      </c>
      <c r="D22" s="21">
        <v>180</v>
      </c>
      <c r="E22" s="21">
        <v>180</v>
      </c>
      <c r="F22" s="21">
        <v>180</v>
      </c>
      <c r="G22" s="21">
        <v>180</v>
      </c>
      <c r="H22" s="21">
        <v>180</v>
      </c>
      <c r="I22" s="21">
        <v>180</v>
      </c>
      <c r="J22" s="21"/>
      <c r="K22" s="15">
        <f t="shared" si="3"/>
        <v>76.315387184727683</v>
      </c>
      <c r="L22" s="16"/>
      <c r="M22" s="17"/>
      <c r="N22" s="8"/>
    </row>
    <row r="23" spans="1:16" ht="15.75" x14ac:dyDescent="0.25">
      <c r="A23" s="23" t="s">
        <v>25</v>
      </c>
      <c r="B23" s="21">
        <f>SUM(B16:B22)</f>
        <v>-7800</v>
      </c>
      <c r="C23" s="19"/>
      <c r="D23" s="19"/>
      <c r="E23" s="19"/>
      <c r="F23" s="19"/>
      <c r="G23" s="19"/>
      <c r="H23" s="19"/>
      <c r="I23" s="19"/>
      <c r="J23" s="19"/>
      <c r="K23" s="24">
        <f>SUM(K16:K18)</f>
        <v>1033.6696938626008</v>
      </c>
      <c r="L23" s="19"/>
      <c r="M23" s="19"/>
      <c r="N23" s="8"/>
    </row>
    <row r="24" spans="1:16" ht="15.75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9"/>
      <c r="N24" s="8"/>
    </row>
    <row r="25" spans="1:16" ht="15.75" x14ac:dyDescent="0.25">
      <c r="A25" s="26" t="s">
        <v>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6" ht="15.75" x14ac:dyDescent="0.25">
      <c r="A26" s="11" t="s">
        <v>0</v>
      </c>
      <c r="B26" s="11" t="s">
        <v>1</v>
      </c>
      <c r="C26" s="11" t="s">
        <v>12</v>
      </c>
      <c r="D26" s="11" t="s">
        <v>13</v>
      </c>
      <c r="E26" s="11" t="s">
        <v>14</v>
      </c>
      <c r="F26" s="11" t="s">
        <v>15</v>
      </c>
      <c r="G26" s="11" t="s">
        <v>16</v>
      </c>
      <c r="H26" s="11" t="s">
        <v>17</v>
      </c>
      <c r="I26" s="11" t="s">
        <v>18</v>
      </c>
      <c r="J26" s="11" t="s">
        <v>19</v>
      </c>
      <c r="K26" s="11" t="s">
        <v>2</v>
      </c>
      <c r="L26" s="11" t="s">
        <v>20</v>
      </c>
      <c r="M26" s="11"/>
      <c r="N26" s="8"/>
    </row>
    <row r="27" spans="1:16" ht="15.75" x14ac:dyDescent="0.25">
      <c r="A27" s="20" t="s">
        <v>8</v>
      </c>
      <c r="B27" s="13">
        <v>-1600</v>
      </c>
      <c r="C27" s="21">
        <v>450</v>
      </c>
      <c r="D27" s="21">
        <v>450</v>
      </c>
      <c r="E27" s="21">
        <v>450</v>
      </c>
      <c r="F27" s="21">
        <v>450</v>
      </c>
      <c r="G27" s="21">
        <v>450</v>
      </c>
      <c r="H27" s="21">
        <v>450</v>
      </c>
      <c r="I27" s="21"/>
      <c r="J27" s="21"/>
      <c r="K27" s="27">
        <f t="shared" ref="K27:K33" si="4">+NPV(10%,C27:J27)+B27</f>
        <v>359.86731475800116</v>
      </c>
      <c r="L27" s="15">
        <f>+PMT(10%,6,-K27)</f>
        <v>82.628191419732133</v>
      </c>
      <c r="M27" s="17"/>
      <c r="N27" s="8"/>
    </row>
    <row r="28" spans="1:16" ht="15.75" x14ac:dyDescent="0.25">
      <c r="A28" s="20" t="s">
        <v>4</v>
      </c>
      <c r="B28" s="13">
        <v>-1000</v>
      </c>
      <c r="C28" s="21">
        <v>300</v>
      </c>
      <c r="D28" s="21">
        <v>300</v>
      </c>
      <c r="E28" s="21">
        <v>300</v>
      </c>
      <c r="F28" s="21">
        <v>300</v>
      </c>
      <c r="G28" s="21">
        <v>300</v>
      </c>
      <c r="H28" s="21">
        <v>300</v>
      </c>
      <c r="I28" s="21"/>
      <c r="J28" s="21"/>
      <c r="K28" s="27">
        <f t="shared" si="4"/>
        <v>306.57820983866736</v>
      </c>
      <c r="L28" s="15">
        <f>+PMT(10%,6,-K28)</f>
        <v>70.392619637332572</v>
      </c>
      <c r="M28" s="17"/>
      <c r="N28" s="8"/>
    </row>
    <row r="29" spans="1:16" ht="15.75" x14ac:dyDescent="0.25">
      <c r="A29" s="20" t="s">
        <v>6</v>
      </c>
      <c r="B29" s="13">
        <v>-1500</v>
      </c>
      <c r="C29" s="21">
        <v>350</v>
      </c>
      <c r="D29" s="21">
        <v>350</v>
      </c>
      <c r="E29" s="21">
        <v>350</v>
      </c>
      <c r="F29" s="21">
        <v>350</v>
      </c>
      <c r="G29" s="21">
        <v>350</v>
      </c>
      <c r="H29" s="21">
        <v>350</v>
      </c>
      <c r="I29" s="21">
        <v>350</v>
      </c>
      <c r="J29" s="21">
        <v>350</v>
      </c>
      <c r="K29" s="27">
        <f t="shared" si="4"/>
        <v>367.22416926593223</v>
      </c>
      <c r="L29" s="15">
        <f>+PMT(10%,8,-K29)</f>
        <v>68.833973637779692</v>
      </c>
      <c r="M29" s="17"/>
      <c r="N29" s="8"/>
    </row>
    <row r="30" spans="1:16" ht="15.75" x14ac:dyDescent="0.25">
      <c r="A30" s="12" t="s">
        <v>5</v>
      </c>
      <c r="B30" s="13">
        <v>-300</v>
      </c>
      <c r="C30" s="21">
        <v>120</v>
      </c>
      <c r="D30" s="21">
        <v>120</v>
      </c>
      <c r="E30" s="21">
        <v>120</v>
      </c>
      <c r="F30" s="21">
        <v>120</v>
      </c>
      <c r="G30" s="21">
        <v>120</v>
      </c>
      <c r="H30" s="21"/>
      <c r="I30" s="21"/>
      <c r="J30" s="21"/>
      <c r="K30" s="15">
        <f t="shared" si="4"/>
        <v>154.89441232901362</v>
      </c>
      <c r="L30" s="15">
        <f>+PMT(10%,5,-K30)</f>
        <v>40.860755761576343</v>
      </c>
      <c r="M30" s="17"/>
      <c r="N30" s="8"/>
    </row>
    <row r="31" spans="1:16" ht="15.75" x14ac:dyDescent="0.25">
      <c r="A31" s="12" t="s">
        <v>22</v>
      </c>
      <c r="B31" s="13">
        <v>-2200</v>
      </c>
      <c r="C31" s="21">
        <v>540</v>
      </c>
      <c r="D31" s="21">
        <v>540</v>
      </c>
      <c r="E31" s="21">
        <v>540</v>
      </c>
      <c r="F31" s="21">
        <v>540</v>
      </c>
      <c r="G31" s="21">
        <v>540</v>
      </c>
      <c r="H31" s="21">
        <v>540</v>
      </c>
      <c r="I31" s="21"/>
      <c r="J31" s="21"/>
      <c r="K31" s="15">
        <f t="shared" si="4"/>
        <v>151.8407777096013</v>
      </c>
      <c r="L31" s="15">
        <f>+PMT(10%,6,-K31)</f>
        <v>34.863763202131658</v>
      </c>
      <c r="M31" s="17"/>
      <c r="N31" s="8"/>
    </row>
    <row r="32" spans="1:16" ht="15.75" x14ac:dyDescent="0.25">
      <c r="A32" s="12" t="s">
        <v>23</v>
      </c>
      <c r="B32" s="13">
        <v>-400</v>
      </c>
      <c r="C32" s="21">
        <v>100</v>
      </c>
      <c r="D32" s="21">
        <v>100</v>
      </c>
      <c r="E32" s="21">
        <v>100</v>
      </c>
      <c r="F32" s="21">
        <v>100</v>
      </c>
      <c r="G32" s="21">
        <v>100</v>
      </c>
      <c r="H32" s="21">
        <v>100</v>
      </c>
      <c r="I32" s="21">
        <v>100</v>
      </c>
      <c r="J32" s="21">
        <v>100</v>
      </c>
      <c r="K32" s="15">
        <f t="shared" si="4"/>
        <v>133.49261979026642</v>
      </c>
      <c r="L32" s="15">
        <f>+PMT(10%,8,-K32)</f>
        <v>25.022392970074591</v>
      </c>
      <c r="M32" s="17"/>
      <c r="N32" s="8"/>
    </row>
    <row r="33" spans="1:16" ht="15.75" x14ac:dyDescent="0.25">
      <c r="A33" s="12" t="s">
        <v>7</v>
      </c>
      <c r="B33" s="13">
        <v>-800</v>
      </c>
      <c r="C33" s="21">
        <v>180</v>
      </c>
      <c r="D33" s="21">
        <v>180</v>
      </c>
      <c r="E33" s="21">
        <v>180</v>
      </c>
      <c r="F33" s="21">
        <v>180</v>
      </c>
      <c r="G33" s="21">
        <v>180</v>
      </c>
      <c r="H33" s="21">
        <v>180</v>
      </c>
      <c r="I33" s="21">
        <v>180</v>
      </c>
      <c r="J33" s="21"/>
      <c r="K33" s="15">
        <f t="shared" si="4"/>
        <v>76.315387184727683</v>
      </c>
      <c r="L33" s="15">
        <f>+PMT(10%,7,-K33)</f>
        <v>15.675600239523428</v>
      </c>
      <c r="M33" s="17"/>
      <c r="N33" s="8"/>
    </row>
    <row r="34" spans="1:16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8">
        <f>SUM(K27:K29)</f>
        <v>1033.6696938626008</v>
      </c>
      <c r="L34" s="7"/>
      <c r="M34" s="7"/>
      <c r="N34" s="8"/>
    </row>
    <row r="35" spans="1:16" ht="15.75" x14ac:dyDescent="0.25">
      <c r="A35" s="6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6" ht="15.75" x14ac:dyDescent="0.25">
      <c r="A36" s="11" t="s">
        <v>0</v>
      </c>
      <c r="B36" s="11" t="s">
        <v>1</v>
      </c>
      <c r="C36" s="11" t="s">
        <v>12</v>
      </c>
      <c r="D36" s="11" t="s">
        <v>13</v>
      </c>
      <c r="E36" s="11" t="s">
        <v>14</v>
      </c>
      <c r="F36" s="11" t="s">
        <v>15</v>
      </c>
      <c r="G36" s="11" t="s">
        <v>16</v>
      </c>
      <c r="H36" s="11" t="s">
        <v>17</v>
      </c>
      <c r="I36" s="11" t="s">
        <v>18</v>
      </c>
      <c r="J36" s="11" t="s">
        <v>19</v>
      </c>
      <c r="K36" s="11" t="s">
        <v>2</v>
      </c>
      <c r="L36" s="11" t="s">
        <v>21</v>
      </c>
      <c r="M36" s="11"/>
      <c r="N36" s="8"/>
    </row>
    <row r="37" spans="1:16" ht="15.75" x14ac:dyDescent="0.25">
      <c r="A37" s="20" t="s">
        <v>5</v>
      </c>
      <c r="B37" s="13">
        <v>-300</v>
      </c>
      <c r="C37" s="21">
        <v>120</v>
      </c>
      <c r="D37" s="21">
        <v>120</v>
      </c>
      <c r="E37" s="21">
        <v>120</v>
      </c>
      <c r="F37" s="21">
        <v>120</v>
      </c>
      <c r="G37" s="21">
        <v>120</v>
      </c>
      <c r="H37" s="21"/>
      <c r="I37" s="21"/>
      <c r="J37" s="21"/>
      <c r="K37" s="15">
        <f t="shared" ref="K37:K43" si="5">+NPV(10%,C37:J37)+B37</f>
        <v>154.89441232901362</v>
      </c>
      <c r="L37" s="16">
        <f t="shared" ref="L37:L43" si="6">+IRR(B37:J37)</f>
        <v>0.28649290249767567</v>
      </c>
      <c r="M37" s="17"/>
      <c r="N37" s="8"/>
    </row>
    <row r="38" spans="1:16" ht="15.75" x14ac:dyDescent="0.25">
      <c r="A38" s="20" t="s">
        <v>4</v>
      </c>
      <c r="B38" s="13">
        <v>-1000</v>
      </c>
      <c r="C38" s="21">
        <v>300</v>
      </c>
      <c r="D38" s="21">
        <v>300</v>
      </c>
      <c r="E38" s="21">
        <v>300</v>
      </c>
      <c r="F38" s="21">
        <v>300</v>
      </c>
      <c r="G38" s="21">
        <v>300</v>
      </c>
      <c r="H38" s="21">
        <v>300</v>
      </c>
      <c r="I38" s="21"/>
      <c r="J38" s="21"/>
      <c r="K38" s="15">
        <f t="shared" si="5"/>
        <v>306.57820983866736</v>
      </c>
      <c r="L38" s="16">
        <f t="shared" si="6"/>
        <v>0.19905414709457236</v>
      </c>
      <c r="M38" s="17"/>
      <c r="N38" s="8"/>
    </row>
    <row r="39" spans="1:16" ht="15.75" x14ac:dyDescent="0.25">
      <c r="A39" s="20" t="s">
        <v>23</v>
      </c>
      <c r="B39" s="13">
        <v>-400</v>
      </c>
      <c r="C39" s="21">
        <v>100</v>
      </c>
      <c r="D39" s="21">
        <v>100</v>
      </c>
      <c r="E39" s="21">
        <v>100</v>
      </c>
      <c r="F39" s="21">
        <v>100</v>
      </c>
      <c r="G39" s="21">
        <v>100</v>
      </c>
      <c r="H39" s="21">
        <v>100</v>
      </c>
      <c r="I39" s="21">
        <v>100</v>
      </c>
      <c r="J39" s="21">
        <v>100</v>
      </c>
      <c r="K39" s="15">
        <f t="shared" si="5"/>
        <v>133.49261979026642</v>
      </c>
      <c r="L39" s="16">
        <f t="shared" si="6"/>
        <v>0.18623711888124417</v>
      </c>
      <c r="M39" s="17"/>
      <c r="N39" s="29"/>
    </row>
    <row r="40" spans="1:16" ht="15.75" x14ac:dyDescent="0.25">
      <c r="A40" s="20" t="s">
        <v>8</v>
      </c>
      <c r="B40" s="13">
        <v>-1600</v>
      </c>
      <c r="C40" s="21">
        <v>450</v>
      </c>
      <c r="D40" s="21">
        <v>450</v>
      </c>
      <c r="E40" s="21">
        <v>450</v>
      </c>
      <c r="F40" s="21">
        <v>450</v>
      </c>
      <c r="G40" s="21">
        <v>450</v>
      </c>
      <c r="H40" s="21">
        <v>450</v>
      </c>
      <c r="I40" s="21"/>
      <c r="J40" s="21"/>
      <c r="K40" s="15">
        <f t="shared" si="5"/>
        <v>359.86731475800116</v>
      </c>
      <c r="L40" s="16">
        <f t="shared" si="6"/>
        <v>0.17362320697352507</v>
      </c>
      <c r="M40" s="17"/>
      <c r="N40" s="30"/>
      <c r="O40" s="22">
        <f>+SUM(B37:B40)</f>
        <v>-3300</v>
      </c>
      <c r="P40" s="22">
        <f>+SUM(C37:C40)</f>
        <v>970</v>
      </c>
    </row>
    <row r="41" spans="1:16" ht="15.75" x14ac:dyDescent="0.25">
      <c r="A41" s="12" t="s">
        <v>6</v>
      </c>
      <c r="B41" s="13">
        <v>-1500</v>
      </c>
      <c r="C41" s="21">
        <v>350</v>
      </c>
      <c r="D41" s="21">
        <v>350</v>
      </c>
      <c r="E41" s="21">
        <v>350</v>
      </c>
      <c r="F41" s="21">
        <v>350</v>
      </c>
      <c r="G41" s="21">
        <v>350</v>
      </c>
      <c r="H41" s="21">
        <v>350</v>
      </c>
      <c r="I41" s="21">
        <v>350</v>
      </c>
      <c r="J41" s="21">
        <v>350</v>
      </c>
      <c r="K41" s="15">
        <f t="shared" si="5"/>
        <v>367.22416926593223</v>
      </c>
      <c r="L41" s="16">
        <f t="shared" si="6"/>
        <v>0.16417921293841387</v>
      </c>
      <c r="M41" s="31"/>
      <c r="N41" s="30"/>
    </row>
    <row r="42" spans="1:16" ht="15.75" x14ac:dyDescent="0.25">
      <c r="A42" s="20" t="s">
        <v>7</v>
      </c>
      <c r="B42" s="13">
        <v>-800</v>
      </c>
      <c r="C42" s="21">
        <v>180</v>
      </c>
      <c r="D42" s="21">
        <v>180</v>
      </c>
      <c r="E42" s="21">
        <v>180</v>
      </c>
      <c r="F42" s="21">
        <v>180</v>
      </c>
      <c r="G42" s="21">
        <v>180</v>
      </c>
      <c r="H42" s="21">
        <v>180</v>
      </c>
      <c r="I42" s="21">
        <v>180</v>
      </c>
      <c r="J42" s="21"/>
      <c r="K42" s="15">
        <f t="shared" si="5"/>
        <v>76.315387184727683</v>
      </c>
      <c r="L42" s="16">
        <f t="shared" si="6"/>
        <v>0.1284200596615821</v>
      </c>
      <c r="M42" s="17"/>
      <c r="N42" s="32"/>
    </row>
    <row r="43" spans="1:16" ht="15.75" x14ac:dyDescent="0.25">
      <c r="A43" s="12" t="s">
        <v>22</v>
      </c>
      <c r="B43" s="13">
        <v>-2200</v>
      </c>
      <c r="C43" s="21">
        <v>540</v>
      </c>
      <c r="D43" s="21">
        <v>540</v>
      </c>
      <c r="E43" s="21">
        <v>540</v>
      </c>
      <c r="F43" s="21">
        <v>540</v>
      </c>
      <c r="G43" s="21">
        <v>540</v>
      </c>
      <c r="H43" s="21">
        <v>540</v>
      </c>
      <c r="I43" s="21"/>
      <c r="J43" s="21"/>
      <c r="K43" s="15">
        <f t="shared" si="5"/>
        <v>151.8407777096013</v>
      </c>
      <c r="L43" s="16">
        <f t="shared" si="6"/>
        <v>0.12322960926368975</v>
      </c>
      <c r="M43" s="31"/>
      <c r="N43" s="30"/>
    </row>
    <row r="44" spans="1:16" ht="15.75" x14ac:dyDescent="0.25">
      <c r="A44" s="33" t="s">
        <v>25</v>
      </c>
      <c r="B44" s="34">
        <f>+B37+B38+B39+B40+B42</f>
        <v>-4100</v>
      </c>
      <c r="C44" s="34"/>
      <c r="D44" s="34"/>
      <c r="E44" s="34"/>
      <c r="F44" s="34"/>
      <c r="G44" s="34"/>
      <c r="H44" s="34"/>
      <c r="I44" s="34"/>
      <c r="J44" s="34"/>
      <c r="K44" s="35">
        <f>+K37+K38+K39+K40+K42</f>
        <v>1031.1479439006762</v>
      </c>
      <c r="L44" s="18"/>
      <c r="M44" s="19"/>
      <c r="N44" s="30"/>
    </row>
    <row r="45" spans="1:16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30"/>
    </row>
    <row r="46" spans="1:16" ht="15.75" x14ac:dyDescent="0.25">
      <c r="A46" s="26" t="s">
        <v>28</v>
      </c>
      <c r="B46" s="36"/>
      <c r="C46" s="36"/>
      <c r="D46" s="7"/>
      <c r="E46" s="7"/>
      <c r="F46" s="7"/>
      <c r="G46" s="7"/>
      <c r="H46" s="7"/>
      <c r="I46" s="7"/>
      <c r="J46" s="7"/>
      <c r="K46" s="7"/>
      <c r="L46" s="7"/>
      <c r="M46" s="7"/>
      <c r="N46" s="30"/>
    </row>
    <row r="47" spans="1:16" ht="15.75" x14ac:dyDescent="0.25">
      <c r="A47" s="11" t="s">
        <v>0</v>
      </c>
      <c r="B47" s="11" t="s">
        <v>1</v>
      </c>
      <c r="C47" s="11" t="s">
        <v>12</v>
      </c>
      <c r="D47" s="11" t="s">
        <v>13</v>
      </c>
      <c r="E47" s="11" t="s">
        <v>14</v>
      </c>
      <c r="F47" s="11" t="s">
        <v>15</v>
      </c>
      <c r="G47" s="11" t="s">
        <v>16</v>
      </c>
      <c r="H47" s="11" t="s">
        <v>17</v>
      </c>
      <c r="I47" s="11" t="s">
        <v>18</v>
      </c>
      <c r="J47" s="11" t="s">
        <v>19</v>
      </c>
      <c r="K47" s="11" t="s">
        <v>2</v>
      </c>
      <c r="L47" s="11" t="s">
        <v>3</v>
      </c>
      <c r="M47" s="37"/>
      <c r="N47" s="30"/>
    </row>
    <row r="48" spans="1:16" ht="15.75" x14ac:dyDescent="0.25">
      <c r="A48" s="20" t="s">
        <v>5</v>
      </c>
      <c r="B48" s="13">
        <v>-300</v>
      </c>
      <c r="C48" s="21">
        <v>120</v>
      </c>
      <c r="D48" s="21">
        <v>120</v>
      </c>
      <c r="E48" s="21">
        <v>120</v>
      </c>
      <c r="F48" s="21">
        <v>120</v>
      </c>
      <c r="G48" s="21">
        <v>120</v>
      </c>
      <c r="H48" s="21"/>
      <c r="I48" s="21"/>
      <c r="J48" s="21"/>
      <c r="K48" s="15">
        <f t="shared" ref="K48:K54" si="7">+NPV(10%,C48:J48)+B48</f>
        <v>154.89441232901362</v>
      </c>
      <c r="L48" s="38">
        <f t="shared" ref="L48:L54" si="8">+K48/-B48</f>
        <v>0.51631470776337873</v>
      </c>
      <c r="M48" s="37"/>
      <c r="N48" s="30"/>
    </row>
    <row r="49" spans="1:16" ht="15.75" x14ac:dyDescent="0.25">
      <c r="A49" s="20" t="s">
        <v>23</v>
      </c>
      <c r="B49" s="13">
        <v>-400</v>
      </c>
      <c r="C49" s="21">
        <v>100</v>
      </c>
      <c r="D49" s="21">
        <v>100</v>
      </c>
      <c r="E49" s="21">
        <v>100</v>
      </c>
      <c r="F49" s="21">
        <v>100</v>
      </c>
      <c r="G49" s="21">
        <v>100</v>
      </c>
      <c r="H49" s="21">
        <v>100</v>
      </c>
      <c r="I49" s="21">
        <v>100</v>
      </c>
      <c r="J49" s="21">
        <v>100</v>
      </c>
      <c r="K49" s="15">
        <f t="shared" si="7"/>
        <v>133.49261979026642</v>
      </c>
      <c r="L49" s="38">
        <f t="shared" si="8"/>
        <v>0.33373154947566602</v>
      </c>
      <c r="M49" s="37"/>
      <c r="N49" s="30"/>
    </row>
    <row r="50" spans="1:16" ht="15.75" x14ac:dyDescent="0.25">
      <c r="A50" s="20" t="s">
        <v>4</v>
      </c>
      <c r="B50" s="13">
        <v>-1000</v>
      </c>
      <c r="C50" s="21">
        <v>300</v>
      </c>
      <c r="D50" s="21">
        <v>300</v>
      </c>
      <c r="E50" s="21">
        <v>300</v>
      </c>
      <c r="F50" s="21">
        <v>300</v>
      </c>
      <c r="G50" s="21">
        <v>300</v>
      </c>
      <c r="H50" s="21">
        <v>300</v>
      </c>
      <c r="I50" s="21"/>
      <c r="J50" s="21"/>
      <c r="K50" s="15">
        <f t="shared" si="7"/>
        <v>306.57820983866736</v>
      </c>
      <c r="L50" s="38">
        <f t="shared" si="8"/>
        <v>0.30657820983866735</v>
      </c>
      <c r="M50" s="37"/>
      <c r="N50" s="30"/>
    </row>
    <row r="51" spans="1:16" ht="15.75" x14ac:dyDescent="0.25">
      <c r="A51" s="20" t="s">
        <v>6</v>
      </c>
      <c r="B51" s="13">
        <v>-1500</v>
      </c>
      <c r="C51" s="21">
        <v>350</v>
      </c>
      <c r="D51" s="21">
        <v>350</v>
      </c>
      <c r="E51" s="21">
        <v>350</v>
      </c>
      <c r="F51" s="21">
        <v>350</v>
      </c>
      <c r="G51" s="21">
        <v>350</v>
      </c>
      <c r="H51" s="21">
        <v>350</v>
      </c>
      <c r="I51" s="21">
        <v>350</v>
      </c>
      <c r="J51" s="21">
        <v>350</v>
      </c>
      <c r="K51" s="15">
        <f t="shared" si="7"/>
        <v>367.22416926593223</v>
      </c>
      <c r="L51" s="38">
        <f t="shared" si="8"/>
        <v>0.24481611284395483</v>
      </c>
      <c r="M51" s="37"/>
      <c r="N51" s="30"/>
    </row>
    <row r="52" spans="1:16" ht="15.75" x14ac:dyDescent="0.25">
      <c r="A52" s="12" t="s">
        <v>8</v>
      </c>
      <c r="B52" s="13">
        <v>-1600</v>
      </c>
      <c r="C52" s="21">
        <v>450</v>
      </c>
      <c r="D52" s="21">
        <v>450</v>
      </c>
      <c r="E52" s="21">
        <v>450</v>
      </c>
      <c r="F52" s="21">
        <v>450</v>
      </c>
      <c r="G52" s="21">
        <v>450</v>
      </c>
      <c r="H52" s="21">
        <v>450</v>
      </c>
      <c r="I52" s="21"/>
      <c r="J52" s="21"/>
      <c r="K52" s="15">
        <f t="shared" si="7"/>
        <v>359.86731475800116</v>
      </c>
      <c r="L52" s="38">
        <f t="shared" si="8"/>
        <v>0.22491707172375072</v>
      </c>
      <c r="M52" s="37"/>
      <c r="N52" s="8"/>
    </row>
    <row r="53" spans="1:16" ht="15.75" x14ac:dyDescent="0.25">
      <c r="A53" s="20" t="s">
        <v>7</v>
      </c>
      <c r="B53" s="13">
        <v>-800</v>
      </c>
      <c r="C53" s="21">
        <v>180</v>
      </c>
      <c r="D53" s="21">
        <v>180</v>
      </c>
      <c r="E53" s="21">
        <v>180</v>
      </c>
      <c r="F53" s="21">
        <v>180</v>
      </c>
      <c r="G53" s="21">
        <v>180</v>
      </c>
      <c r="H53" s="21">
        <v>180</v>
      </c>
      <c r="I53" s="21">
        <v>180</v>
      </c>
      <c r="J53" s="21"/>
      <c r="K53" s="15">
        <f t="shared" si="7"/>
        <v>76.315387184727683</v>
      </c>
      <c r="L53" s="38">
        <f t="shared" si="8"/>
        <v>9.5394233980909598E-2</v>
      </c>
      <c r="M53" s="37"/>
      <c r="N53" s="8"/>
      <c r="O53" s="22"/>
      <c r="P53" s="22"/>
    </row>
    <row r="54" spans="1:16" ht="15.75" x14ac:dyDescent="0.25">
      <c r="A54" s="12" t="s">
        <v>22</v>
      </c>
      <c r="B54" s="13">
        <v>-2200</v>
      </c>
      <c r="C54" s="21">
        <v>540</v>
      </c>
      <c r="D54" s="21">
        <v>540</v>
      </c>
      <c r="E54" s="21">
        <v>540</v>
      </c>
      <c r="F54" s="21">
        <v>540</v>
      </c>
      <c r="G54" s="21">
        <v>540</v>
      </c>
      <c r="H54" s="21">
        <v>540</v>
      </c>
      <c r="I54" s="21"/>
      <c r="J54" s="21"/>
      <c r="K54" s="15">
        <f t="shared" si="7"/>
        <v>151.8407777096013</v>
      </c>
      <c r="L54" s="38">
        <f t="shared" si="8"/>
        <v>6.9018535322546051E-2</v>
      </c>
      <c r="M54" s="37"/>
      <c r="N54" s="8"/>
    </row>
    <row r="55" spans="1:16" ht="15.75" x14ac:dyDescent="0.25">
      <c r="A55" s="7" t="s">
        <v>25</v>
      </c>
      <c r="B55" s="39">
        <f>+B48+B49+B50+B51+B53</f>
        <v>-4000</v>
      </c>
      <c r="C55" s="7"/>
      <c r="D55" s="7"/>
      <c r="E55" s="7"/>
      <c r="F55" s="7"/>
      <c r="G55" s="7"/>
      <c r="H55" s="7"/>
      <c r="I55" s="7"/>
      <c r="J55" s="7"/>
      <c r="K55" s="40">
        <f>+K48+K49+K50+K51+K53</f>
        <v>1038.5047984086073</v>
      </c>
      <c r="L55" s="7"/>
      <c r="M55" s="7"/>
      <c r="N55" s="8"/>
    </row>
    <row r="56" spans="1:16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  <row r="57" spans="1:16" ht="15.75" x14ac:dyDescent="0.25">
      <c r="A57" s="26" t="s">
        <v>29</v>
      </c>
      <c r="B57" s="36"/>
      <c r="C57" s="36"/>
      <c r="D57" s="36"/>
      <c r="E57" s="36"/>
      <c r="F57" s="36"/>
      <c r="G57" s="7"/>
      <c r="H57" s="7"/>
      <c r="I57" s="7"/>
      <c r="J57" s="7"/>
      <c r="K57" s="7"/>
      <c r="L57" s="7"/>
      <c r="M57" s="7"/>
      <c r="N57" s="8"/>
    </row>
    <row r="58" spans="1:16" ht="15.75" x14ac:dyDescent="0.25">
      <c r="G58" s="7"/>
      <c r="H58" s="41" t="s">
        <v>30</v>
      </c>
      <c r="I58" s="7"/>
      <c r="J58" s="7"/>
      <c r="K58" s="7"/>
      <c r="L58" s="7"/>
      <c r="M58" s="7"/>
      <c r="N58" s="8"/>
    </row>
    <row r="59" spans="1:16" ht="15.75" x14ac:dyDescent="0.25">
      <c r="A59" s="11" t="s">
        <v>0</v>
      </c>
      <c r="B59" s="11" t="s">
        <v>1</v>
      </c>
      <c r="C59" s="11" t="s">
        <v>2</v>
      </c>
      <c r="D59" s="11" t="s">
        <v>31</v>
      </c>
      <c r="E59" s="11" t="s">
        <v>32</v>
      </c>
      <c r="F59" s="11" t="s">
        <v>33</v>
      </c>
      <c r="G59" s="7"/>
      <c r="H59" s="7" t="s">
        <v>34</v>
      </c>
      <c r="I59" s="7"/>
      <c r="J59" s="7"/>
      <c r="K59" s="7"/>
      <c r="L59" s="7"/>
      <c r="M59" s="7"/>
      <c r="N59" s="8"/>
    </row>
    <row r="60" spans="1:16" ht="15.75" x14ac:dyDescent="0.25">
      <c r="A60" s="42" t="s">
        <v>4</v>
      </c>
      <c r="B60" s="13">
        <v>1000</v>
      </c>
      <c r="C60" s="15">
        <v>306.57820983866736</v>
      </c>
      <c r="D60" s="15">
        <v>1</v>
      </c>
      <c r="E60" s="15">
        <f>+B60*D60</f>
        <v>1000</v>
      </c>
      <c r="F60" s="15">
        <f>+C60*D60</f>
        <v>306.57820983866736</v>
      </c>
      <c r="G60" s="7"/>
      <c r="H60" s="7" t="s">
        <v>35</v>
      </c>
      <c r="I60" s="7"/>
      <c r="J60" s="7"/>
      <c r="K60" s="7"/>
      <c r="L60" s="7"/>
      <c r="M60" s="7"/>
      <c r="N60" s="8"/>
    </row>
    <row r="61" spans="1:16" ht="15.75" x14ac:dyDescent="0.25">
      <c r="A61" s="42" t="s">
        <v>5</v>
      </c>
      <c r="B61" s="13">
        <v>300</v>
      </c>
      <c r="C61" s="15">
        <v>154.89441232901362</v>
      </c>
      <c r="D61" s="15">
        <v>1</v>
      </c>
      <c r="E61" s="15">
        <f t="shared" ref="E61:E66" si="9">+B61*D61</f>
        <v>300</v>
      </c>
      <c r="F61" s="15">
        <f t="shared" ref="F61:F66" si="10">+C61*D61</f>
        <v>154.89441232901362</v>
      </c>
      <c r="G61" s="7"/>
      <c r="H61" s="7" t="s">
        <v>36</v>
      </c>
      <c r="I61" s="7"/>
      <c r="J61" s="7"/>
      <c r="K61" s="7"/>
      <c r="L61" s="7"/>
      <c r="M61" s="7"/>
      <c r="N61" s="8"/>
    </row>
    <row r="62" spans="1:16" ht="15.75" x14ac:dyDescent="0.25">
      <c r="A62" s="42" t="s">
        <v>6</v>
      </c>
      <c r="B62" s="13">
        <v>1500</v>
      </c>
      <c r="C62" s="15">
        <v>367.22416926593223</v>
      </c>
      <c r="D62" s="15">
        <v>1</v>
      </c>
      <c r="E62" s="15">
        <f t="shared" si="9"/>
        <v>1500</v>
      </c>
      <c r="F62" s="15">
        <f t="shared" si="10"/>
        <v>367.22416926593223</v>
      </c>
      <c r="G62" s="7"/>
      <c r="H62" s="7"/>
      <c r="I62" s="7"/>
      <c r="J62" s="7"/>
      <c r="K62" s="7"/>
      <c r="L62" s="7"/>
      <c r="M62" s="7"/>
      <c r="N62" s="8"/>
    </row>
    <row r="63" spans="1:16" ht="15.75" x14ac:dyDescent="0.25">
      <c r="A63" s="42" t="s">
        <v>7</v>
      </c>
      <c r="B63" s="13">
        <v>800</v>
      </c>
      <c r="C63" s="15">
        <v>76.315387184727683</v>
      </c>
      <c r="D63" s="15">
        <v>1</v>
      </c>
      <c r="E63" s="15">
        <f t="shared" si="9"/>
        <v>800</v>
      </c>
      <c r="F63" s="15">
        <f t="shared" si="10"/>
        <v>76.315387184727683</v>
      </c>
      <c r="G63" s="7"/>
      <c r="H63" s="7"/>
      <c r="I63" s="7"/>
      <c r="J63" s="7"/>
      <c r="K63" s="7"/>
      <c r="L63" s="7"/>
      <c r="M63" s="7"/>
      <c r="N63" s="8"/>
    </row>
    <row r="64" spans="1:16" ht="15.75" x14ac:dyDescent="0.25">
      <c r="A64" s="42" t="s">
        <v>8</v>
      </c>
      <c r="B64" s="13">
        <v>1600</v>
      </c>
      <c r="C64" s="15">
        <v>359.86731475800116</v>
      </c>
      <c r="D64" s="15">
        <v>1</v>
      </c>
      <c r="E64" s="15">
        <f t="shared" si="9"/>
        <v>1600</v>
      </c>
      <c r="F64" s="15">
        <f t="shared" si="10"/>
        <v>359.86731475800116</v>
      </c>
      <c r="G64" s="7"/>
      <c r="H64" s="7"/>
      <c r="I64" s="7"/>
      <c r="J64" s="7"/>
      <c r="K64" s="7"/>
      <c r="L64" s="7"/>
      <c r="M64" s="7"/>
      <c r="N64" s="8"/>
    </row>
    <row r="65" spans="1:14" ht="15.75" x14ac:dyDescent="0.25">
      <c r="A65" s="42" t="s">
        <v>22</v>
      </c>
      <c r="B65" s="13">
        <v>2200</v>
      </c>
      <c r="C65" s="15">
        <v>151.8407777096013</v>
      </c>
      <c r="D65" s="15">
        <v>1</v>
      </c>
      <c r="E65" s="15">
        <f t="shared" si="9"/>
        <v>2200</v>
      </c>
      <c r="F65" s="15">
        <f t="shared" si="10"/>
        <v>151.8407777096013</v>
      </c>
      <c r="G65" s="7"/>
      <c r="H65" s="7"/>
      <c r="I65" s="7"/>
      <c r="J65" s="7"/>
      <c r="K65" s="7"/>
      <c r="L65" s="7"/>
      <c r="M65" s="7"/>
      <c r="N65" s="8"/>
    </row>
    <row r="66" spans="1:14" ht="16.5" thickBot="1" x14ac:dyDescent="0.3">
      <c r="A66" s="42" t="s">
        <v>23</v>
      </c>
      <c r="B66" s="13">
        <v>400</v>
      </c>
      <c r="C66" s="15">
        <v>133.49261979026642</v>
      </c>
      <c r="D66" s="15">
        <v>1</v>
      </c>
      <c r="E66" s="43">
        <f t="shared" si="9"/>
        <v>400</v>
      </c>
      <c r="F66" s="43">
        <f t="shared" si="10"/>
        <v>133.49261979026642</v>
      </c>
      <c r="G66" s="7"/>
      <c r="H66" s="7"/>
      <c r="I66" s="7"/>
      <c r="J66" s="7"/>
      <c r="K66" s="7"/>
      <c r="L66" s="7"/>
      <c r="M66" s="7"/>
      <c r="N66" s="8"/>
    </row>
    <row r="67" spans="1:14" ht="16.5" thickTop="1" x14ac:dyDescent="0.25">
      <c r="C67" s="7"/>
      <c r="D67" s="7"/>
      <c r="E67" s="39">
        <f>SUM(E60:E66)</f>
        <v>7800</v>
      </c>
      <c r="F67" s="40">
        <f>SUM(F60:F66)</f>
        <v>1550.2128908762097</v>
      </c>
      <c r="G67" s="7"/>
      <c r="H67" s="7"/>
      <c r="I67" s="7"/>
      <c r="J67" s="7"/>
      <c r="K67" s="7"/>
      <c r="L67" s="7"/>
      <c r="M67" s="7"/>
      <c r="N67" s="8"/>
    </row>
    <row r="68" spans="1:14" ht="15.75" x14ac:dyDescent="0.25">
      <c r="G68" s="7"/>
      <c r="H68" s="7"/>
      <c r="I68" s="7"/>
      <c r="J68" s="7"/>
      <c r="K68" s="7"/>
      <c r="L68" s="7"/>
      <c r="M68" s="7"/>
      <c r="N68" s="8"/>
    </row>
    <row r="69" spans="1:14" ht="15.75" x14ac:dyDescent="0.25">
      <c r="A69" s="11" t="s">
        <v>0</v>
      </c>
      <c r="B69" s="11" t="s">
        <v>1</v>
      </c>
      <c r="C69" s="11" t="s">
        <v>2</v>
      </c>
      <c r="D69" s="11" t="s">
        <v>31</v>
      </c>
      <c r="E69" s="11" t="s">
        <v>32</v>
      </c>
      <c r="F69" s="11" t="s">
        <v>33</v>
      </c>
      <c r="G69" s="37"/>
      <c r="H69" s="41" t="s">
        <v>30</v>
      </c>
      <c r="I69" s="44"/>
      <c r="J69" s="37"/>
      <c r="K69" s="37"/>
      <c r="L69" s="37"/>
      <c r="M69" s="37"/>
      <c r="N69" s="8"/>
    </row>
    <row r="70" spans="1:14" ht="15.75" x14ac:dyDescent="0.25">
      <c r="A70" s="42" t="s">
        <v>4</v>
      </c>
      <c r="B70" s="13">
        <v>1000</v>
      </c>
      <c r="C70" s="15">
        <v>306.57820983866736</v>
      </c>
      <c r="D70" s="15">
        <v>1</v>
      </c>
      <c r="E70" s="15">
        <f>+B70*D70</f>
        <v>1000</v>
      </c>
      <c r="F70" s="15">
        <f>+C70*D70</f>
        <v>306.57820983866736</v>
      </c>
      <c r="H70" s="7" t="s">
        <v>34</v>
      </c>
      <c r="N70" s="8"/>
    </row>
    <row r="71" spans="1:14" ht="15.75" x14ac:dyDescent="0.25">
      <c r="A71" s="42" t="s">
        <v>5</v>
      </c>
      <c r="B71" s="13">
        <v>300</v>
      </c>
      <c r="C71" s="15">
        <v>154.89441232901362</v>
      </c>
      <c r="D71" s="15">
        <v>1</v>
      </c>
      <c r="E71" s="15">
        <f t="shared" ref="E71:E76" si="11">+B71*D71</f>
        <v>300</v>
      </c>
      <c r="F71" s="15">
        <f t="shared" ref="F71:F76" si="12">+C71*D71</f>
        <v>154.89441232901362</v>
      </c>
      <c r="H71" s="7" t="s">
        <v>35</v>
      </c>
      <c r="N71" s="8"/>
    </row>
    <row r="72" spans="1:14" ht="15.75" x14ac:dyDescent="0.25">
      <c r="A72" s="42" t="s">
        <v>6</v>
      </c>
      <c r="B72" s="13">
        <v>1500</v>
      </c>
      <c r="C72" s="15">
        <v>367.22416926593223</v>
      </c>
      <c r="D72" s="15">
        <v>1</v>
      </c>
      <c r="E72" s="15">
        <f t="shared" si="11"/>
        <v>1500</v>
      </c>
      <c r="F72" s="15">
        <f t="shared" si="12"/>
        <v>367.22416926593223</v>
      </c>
      <c r="H72" s="7" t="s">
        <v>36</v>
      </c>
      <c r="I72" s="45"/>
      <c r="N72" s="8"/>
    </row>
    <row r="73" spans="1:14" ht="15.75" x14ac:dyDescent="0.25">
      <c r="A73" s="42" t="s">
        <v>7</v>
      </c>
      <c r="B73" s="13">
        <v>800</v>
      </c>
      <c r="C73" s="15">
        <v>76.315387184727683</v>
      </c>
      <c r="D73" s="15">
        <v>1</v>
      </c>
      <c r="E73" s="15">
        <f t="shared" si="11"/>
        <v>800</v>
      </c>
      <c r="F73" s="15">
        <f t="shared" si="12"/>
        <v>76.315387184727683</v>
      </c>
      <c r="N73" s="8"/>
    </row>
    <row r="74" spans="1:14" ht="15.75" x14ac:dyDescent="0.25">
      <c r="A74" s="42" t="s">
        <v>8</v>
      </c>
      <c r="B74" s="13">
        <v>1600</v>
      </c>
      <c r="C74" s="15">
        <v>359.86731475800116</v>
      </c>
      <c r="D74" s="15">
        <v>0</v>
      </c>
      <c r="E74" s="15">
        <f t="shared" si="11"/>
        <v>0</v>
      </c>
      <c r="F74" s="15">
        <f t="shared" si="12"/>
        <v>0</v>
      </c>
      <c r="N74" s="8"/>
    </row>
    <row r="75" spans="1:14" ht="15.75" x14ac:dyDescent="0.25">
      <c r="A75" s="42" t="s">
        <v>22</v>
      </c>
      <c r="B75" s="13">
        <v>2200</v>
      </c>
      <c r="C75" s="15">
        <v>151.8407777096013</v>
      </c>
      <c r="D75" s="15">
        <v>0</v>
      </c>
      <c r="E75" s="15">
        <f t="shared" si="11"/>
        <v>0</v>
      </c>
      <c r="F75" s="15">
        <f t="shared" si="12"/>
        <v>0</v>
      </c>
      <c r="N75" s="8"/>
    </row>
    <row r="76" spans="1:14" ht="15.75" x14ac:dyDescent="0.25">
      <c r="A76" s="42" t="s">
        <v>23</v>
      </c>
      <c r="B76" s="13">
        <v>400</v>
      </c>
      <c r="C76" s="15">
        <v>133.49261979026642</v>
      </c>
      <c r="D76" s="15">
        <v>1</v>
      </c>
      <c r="E76" s="15">
        <f t="shared" si="11"/>
        <v>400</v>
      </c>
      <c r="F76" s="15">
        <f t="shared" si="12"/>
        <v>133.49261979026642</v>
      </c>
      <c r="N76" s="8"/>
    </row>
    <row r="77" spans="1:14" ht="15.75" x14ac:dyDescent="0.25">
      <c r="C77" s="7"/>
      <c r="D77" s="7"/>
      <c r="E77" s="39">
        <f>SUM(E70:E76)</f>
        <v>4000</v>
      </c>
      <c r="F77" s="40">
        <f>SUM(F70:F76)</f>
        <v>1038.5047984086073</v>
      </c>
      <c r="N77" s="8"/>
    </row>
    <row r="78" spans="1:14" ht="15.75" x14ac:dyDescent="0.25">
      <c r="A78" s="7"/>
      <c r="B78" s="7"/>
      <c r="C78" s="7"/>
      <c r="D78" s="7"/>
      <c r="E78" s="7"/>
      <c r="F78" s="7"/>
      <c r="N78" s="8"/>
    </row>
    <row r="79" spans="1:14" ht="15.75" x14ac:dyDescent="0.25">
      <c r="A79" s="46" t="s">
        <v>37</v>
      </c>
      <c r="B79" s="47">
        <v>4100</v>
      </c>
      <c r="C79" s="7"/>
      <c r="D79" s="7"/>
      <c r="E79" s="7"/>
      <c r="F79" s="7"/>
      <c r="G79" s="8"/>
      <c r="H79" s="8"/>
      <c r="I79" s="8"/>
      <c r="J79" s="8"/>
      <c r="L79" s="8"/>
      <c r="M79" s="8"/>
      <c r="N79" s="8"/>
    </row>
    <row r="80" spans="1:14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48"/>
      <c r="K80" s="8"/>
      <c r="L80" s="8"/>
      <c r="M80" s="8"/>
      <c r="N80" s="8"/>
    </row>
    <row r="81" spans="1:14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8.7a</vt:lpstr>
      <vt:lpstr>8.7b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2015-06-02T02:27:52Z</dcterms:created>
  <dcterms:modified xsi:type="dcterms:W3CDTF">2015-06-02T02:28:04Z</dcterms:modified>
</cp:coreProperties>
</file>